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drawings/drawing5.xml" ContentType="application/vnd.openxmlformats-officedocument.drawingml.chartshapes+xml"/>
  <Override PartName="/xl/charts/chart7.xml" ContentType="application/vnd.openxmlformats-officedocument.drawingml.chart+xml"/>
  <Override PartName="/xl/drawings/drawing6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7.xml" ContentType="application/vnd.openxmlformats-officedocument.drawingml.chartshapes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activeTab="2"/>
  </bookViews>
  <sheets>
    <sheet name="Plate 1 Extracellular raw data" sheetId="1" r:id="rId1"/>
    <sheet name="Plate 2 GND raw data" sheetId="2" r:id="rId2"/>
    <sheet name="Extracellular Analysis" sheetId="3" r:id="rId3"/>
    <sheet name="Plate 3 Intracellular raw data" sheetId="4" r:id="rId4"/>
    <sheet name="JS Analysis v2 read" sheetId="5" r:id="rId5"/>
  </sheets>
  <externalReferences>
    <externalReference r:id="rId6"/>
  </externalReferences>
  <calcPr calcId="145621"/>
</workbook>
</file>

<file path=xl/calcChain.xml><?xml version="1.0" encoding="utf-8"?>
<calcChain xmlns="http://schemas.openxmlformats.org/spreadsheetml/2006/main">
  <c r="B35" i="5" l="1"/>
  <c r="C35" i="5"/>
  <c r="D35" i="5"/>
  <c r="E35" i="5"/>
  <c r="F35" i="5"/>
  <c r="G35" i="5"/>
  <c r="H35" i="5"/>
  <c r="I35" i="5"/>
  <c r="J35" i="5"/>
  <c r="K35" i="5"/>
  <c r="L35" i="5"/>
  <c r="M35" i="5"/>
  <c r="B29" i="5"/>
  <c r="C29" i="5"/>
  <c r="D29" i="5"/>
  <c r="E29" i="5"/>
  <c r="F29" i="5"/>
  <c r="G29" i="5"/>
  <c r="H29" i="5"/>
  <c r="I29" i="5"/>
  <c r="J29" i="5"/>
  <c r="K29" i="5"/>
  <c r="L29" i="5"/>
  <c r="M29" i="5"/>
  <c r="B30" i="5"/>
  <c r="C30" i="5"/>
  <c r="D30" i="5"/>
  <c r="E30" i="5"/>
  <c r="F30" i="5"/>
  <c r="G30" i="5"/>
  <c r="H30" i="5"/>
  <c r="I30" i="5"/>
  <c r="J30" i="5"/>
  <c r="K30" i="5"/>
  <c r="L30" i="5"/>
  <c r="M30" i="5"/>
  <c r="B31" i="5"/>
  <c r="C31" i="5"/>
  <c r="D31" i="5"/>
  <c r="E31" i="5"/>
  <c r="F31" i="5"/>
  <c r="G31" i="5"/>
  <c r="H31" i="5"/>
  <c r="I31" i="5"/>
  <c r="J31" i="5"/>
  <c r="K31" i="5"/>
  <c r="L31" i="5"/>
  <c r="M31" i="5"/>
  <c r="B32" i="5"/>
  <c r="C32" i="5"/>
  <c r="D32" i="5"/>
  <c r="E32" i="5"/>
  <c r="F32" i="5"/>
  <c r="G32" i="5"/>
  <c r="H32" i="5"/>
  <c r="I32" i="5"/>
  <c r="J32" i="5"/>
  <c r="K32" i="5"/>
  <c r="L32" i="5"/>
  <c r="M32" i="5"/>
  <c r="B33" i="5"/>
  <c r="C33" i="5"/>
  <c r="D33" i="5"/>
  <c r="E33" i="5"/>
  <c r="F33" i="5"/>
  <c r="G33" i="5"/>
  <c r="H33" i="5"/>
  <c r="I33" i="5"/>
  <c r="J33" i="5"/>
  <c r="K33" i="5"/>
  <c r="L33" i="5"/>
  <c r="M33" i="5"/>
  <c r="B34" i="5"/>
  <c r="C34" i="5"/>
  <c r="D34" i="5"/>
  <c r="E34" i="5"/>
  <c r="F34" i="5"/>
  <c r="G34" i="5"/>
  <c r="H34" i="5"/>
  <c r="I34" i="5"/>
  <c r="J34" i="5"/>
  <c r="K34" i="5"/>
  <c r="L34" i="5"/>
  <c r="M34" i="5"/>
  <c r="C28" i="5"/>
  <c r="D28" i="5"/>
  <c r="E28" i="5"/>
  <c r="F28" i="5"/>
  <c r="G28" i="5"/>
  <c r="H28" i="5"/>
  <c r="I28" i="5"/>
  <c r="J28" i="5"/>
  <c r="K28" i="5"/>
  <c r="L28" i="5"/>
  <c r="M28" i="5"/>
  <c r="B28" i="5"/>
  <c r="W98" i="3" l="1"/>
  <c r="W97" i="3"/>
  <c r="W96" i="3"/>
  <c r="D81" i="3"/>
  <c r="D84" i="3" s="1"/>
  <c r="E81" i="3"/>
  <c r="E84" i="3" s="1"/>
  <c r="F81" i="3"/>
  <c r="F84" i="3" s="1"/>
  <c r="C81" i="3"/>
  <c r="C84" i="3" s="1"/>
  <c r="F73" i="3"/>
  <c r="G73" i="3" s="1"/>
  <c r="G81" i="3" l="1"/>
  <c r="G84" i="3" s="1"/>
  <c r="H73" i="3"/>
  <c r="H81" i="3" s="1"/>
  <c r="H84" i="3" s="1"/>
  <c r="B29" i="4" l="1"/>
  <c r="C29" i="4"/>
  <c r="D29" i="4"/>
  <c r="E29" i="4"/>
  <c r="F29" i="4"/>
  <c r="G29" i="4"/>
  <c r="H29" i="4"/>
  <c r="I29" i="4"/>
  <c r="J29" i="4"/>
  <c r="K29" i="4"/>
  <c r="L29" i="4"/>
  <c r="M29" i="4"/>
  <c r="B30" i="4"/>
  <c r="C30" i="4"/>
  <c r="D30" i="4"/>
  <c r="E30" i="4"/>
  <c r="F30" i="4"/>
  <c r="G30" i="4"/>
  <c r="H30" i="4"/>
  <c r="I30" i="4"/>
  <c r="J30" i="4"/>
  <c r="K30" i="4"/>
  <c r="L30" i="4"/>
  <c r="M30" i="4"/>
  <c r="B31" i="4"/>
  <c r="C31" i="4"/>
  <c r="D31" i="4"/>
  <c r="E31" i="4"/>
  <c r="F31" i="4"/>
  <c r="G31" i="4"/>
  <c r="H31" i="4"/>
  <c r="I31" i="4"/>
  <c r="J31" i="4"/>
  <c r="K31" i="4"/>
  <c r="L31" i="4"/>
  <c r="M31" i="4"/>
  <c r="B32" i="4"/>
  <c r="C32" i="4"/>
  <c r="D32" i="4"/>
  <c r="E32" i="4"/>
  <c r="F32" i="4"/>
  <c r="G32" i="4"/>
  <c r="H32" i="4"/>
  <c r="I32" i="4"/>
  <c r="J32" i="4"/>
  <c r="K32" i="4"/>
  <c r="L32" i="4"/>
  <c r="M32" i="4"/>
  <c r="B33" i="4"/>
  <c r="C33" i="4"/>
  <c r="D33" i="4"/>
  <c r="E33" i="4"/>
  <c r="F33" i="4"/>
  <c r="G33" i="4"/>
  <c r="H33" i="4"/>
  <c r="I33" i="4"/>
  <c r="J33" i="4"/>
  <c r="K33" i="4"/>
  <c r="L33" i="4"/>
  <c r="M33" i="4"/>
  <c r="B34" i="4"/>
  <c r="C34" i="4"/>
  <c r="D34" i="4"/>
  <c r="E34" i="4"/>
  <c r="F34" i="4"/>
  <c r="G34" i="4"/>
  <c r="H34" i="4"/>
  <c r="I34" i="4"/>
  <c r="J34" i="4"/>
  <c r="K34" i="4"/>
  <c r="L34" i="4"/>
  <c r="M34" i="4"/>
  <c r="B35" i="4"/>
  <c r="C35" i="4"/>
  <c r="D35" i="4"/>
  <c r="E35" i="4"/>
  <c r="F35" i="4"/>
  <c r="G35" i="4"/>
  <c r="H35" i="4"/>
  <c r="I35" i="4"/>
  <c r="J35" i="4"/>
  <c r="K35" i="4"/>
  <c r="L35" i="4"/>
  <c r="M35" i="4"/>
  <c r="C28" i="4"/>
  <c r="D28" i="4"/>
  <c r="E28" i="4"/>
  <c r="F28" i="4"/>
  <c r="G28" i="4"/>
  <c r="H28" i="4"/>
  <c r="I28" i="4"/>
  <c r="J28" i="4"/>
  <c r="K28" i="4"/>
  <c r="L28" i="4"/>
  <c r="M28" i="4"/>
  <c r="B28" i="4"/>
  <c r="V16" i="1" l="1"/>
  <c r="V17" i="1" s="1"/>
  <c r="V18" i="1" s="1"/>
  <c r="V19" i="1" s="1"/>
  <c r="P10" i="1"/>
  <c r="P9" i="1" s="1"/>
  <c r="P8" i="1" s="1"/>
  <c r="C29" i="1"/>
  <c r="D29" i="1"/>
  <c r="E29" i="1"/>
  <c r="F29" i="1"/>
  <c r="G29" i="1"/>
  <c r="H29" i="1"/>
  <c r="I29" i="1"/>
  <c r="J29" i="1"/>
  <c r="K29" i="1"/>
  <c r="L29" i="1"/>
  <c r="M29" i="1"/>
  <c r="N29" i="1"/>
  <c r="C30" i="1"/>
  <c r="D30" i="1"/>
  <c r="E30" i="1"/>
  <c r="F30" i="1"/>
  <c r="G30" i="1"/>
  <c r="H30" i="1"/>
  <c r="I30" i="1"/>
  <c r="J30" i="1"/>
  <c r="K30" i="1"/>
  <c r="L30" i="1"/>
  <c r="M30" i="1"/>
  <c r="N30" i="1"/>
  <c r="C31" i="1"/>
  <c r="D31" i="1"/>
  <c r="E31" i="1"/>
  <c r="F31" i="1"/>
  <c r="G31" i="1"/>
  <c r="H31" i="1"/>
  <c r="I31" i="1"/>
  <c r="J31" i="1"/>
  <c r="K31" i="1"/>
  <c r="L31" i="1"/>
  <c r="M31" i="1"/>
  <c r="N31" i="1"/>
  <c r="C32" i="1"/>
  <c r="D32" i="1"/>
  <c r="E32" i="1"/>
  <c r="F32" i="1"/>
  <c r="G32" i="1"/>
  <c r="H32" i="1"/>
  <c r="I32" i="1"/>
  <c r="J32" i="1"/>
  <c r="K32" i="1"/>
  <c r="L32" i="1"/>
  <c r="M32" i="1"/>
  <c r="N32" i="1"/>
  <c r="C33" i="1"/>
  <c r="D33" i="1"/>
  <c r="E33" i="1"/>
  <c r="F33" i="1"/>
  <c r="G33" i="1"/>
  <c r="H33" i="1"/>
  <c r="I33" i="1"/>
  <c r="J33" i="1"/>
  <c r="K33" i="1"/>
  <c r="L33" i="1"/>
  <c r="M33" i="1"/>
  <c r="N33" i="1"/>
  <c r="C34" i="1"/>
  <c r="D34" i="1"/>
  <c r="E34" i="1"/>
  <c r="F34" i="1"/>
  <c r="G34" i="1"/>
  <c r="H34" i="1"/>
  <c r="I34" i="1"/>
  <c r="J34" i="1"/>
  <c r="K34" i="1"/>
  <c r="L34" i="1"/>
  <c r="M34" i="1"/>
  <c r="N34" i="1"/>
  <c r="C35" i="1"/>
  <c r="D35" i="1"/>
  <c r="E35" i="1"/>
  <c r="F35" i="1"/>
  <c r="G35" i="1"/>
  <c r="H35" i="1"/>
  <c r="I35" i="1"/>
  <c r="J35" i="1"/>
  <c r="K35" i="1"/>
  <c r="L35" i="1"/>
  <c r="M35" i="1"/>
  <c r="N35" i="1"/>
  <c r="D28" i="1"/>
  <c r="E28" i="1"/>
  <c r="F28" i="1"/>
  <c r="G28" i="1"/>
  <c r="H28" i="1"/>
  <c r="I28" i="1"/>
  <c r="J28" i="1"/>
  <c r="K28" i="1"/>
  <c r="L28" i="1"/>
  <c r="M28" i="1"/>
  <c r="N28" i="1"/>
  <c r="C28" i="1"/>
</calcChain>
</file>

<file path=xl/sharedStrings.xml><?xml version="1.0" encoding="utf-8"?>
<sst xmlns="http://schemas.openxmlformats.org/spreadsheetml/2006/main" count="132" uniqueCount="52">
  <si>
    <t>Label: JoeS-141014-plate1</t>
  </si>
  <si>
    <t>Time Stamp:</t>
  </si>
  <si>
    <t>Elapsed:</t>
  </si>
  <si>
    <t>hours</t>
  </si>
  <si>
    <t>Red Object Count (1/Well)</t>
  </si>
  <si>
    <t>A</t>
  </si>
  <si>
    <t>B</t>
  </si>
  <si>
    <t>C</t>
  </si>
  <si>
    <t>D</t>
  </si>
  <si>
    <t>E</t>
  </si>
  <si>
    <t>F</t>
  </si>
  <si>
    <t>G</t>
  </si>
  <si>
    <t>H</t>
  </si>
  <si>
    <t>Std Error</t>
  </si>
  <si>
    <t>Error</t>
  </si>
  <si>
    <t>CLARIF</t>
  </si>
  <si>
    <t>UNCLARIF</t>
  </si>
  <si>
    <t>25K CELLS</t>
  </si>
  <si>
    <t>12.5K CELLS</t>
  </si>
  <si>
    <t>25,000 cells
Clarified</t>
  </si>
  <si>
    <t>25,000 cells
Unlarified</t>
  </si>
  <si>
    <t>12,500 cells
Clarified</t>
  </si>
  <si>
    <t>12,500 cells
Unclarified</t>
  </si>
  <si>
    <t>Label: JS-141014-plate 2</t>
  </si>
  <si>
    <t>Extra</t>
  </si>
  <si>
    <t>Clarif</t>
  </si>
  <si>
    <t>Unclarif</t>
  </si>
  <si>
    <t>clarif</t>
  </si>
  <si>
    <t>unclairf</t>
  </si>
  <si>
    <t>WT 4X</t>
  </si>
  <si>
    <t>GND 4X</t>
  </si>
  <si>
    <t>WT 8X</t>
  </si>
  <si>
    <t>GND 8X</t>
  </si>
  <si>
    <t>WT 62X</t>
  </si>
  <si>
    <t>GND 62X</t>
  </si>
  <si>
    <t>WT</t>
  </si>
  <si>
    <t>GND</t>
  </si>
  <si>
    <t>Label: JS-141014-plate 3</t>
  </si>
  <si>
    <t>Intracellular data</t>
  </si>
  <si>
    <t>Fold dilution</t>
  </si>
  <si>
    <t>25k cells clarified JFH1</t>
  </si>
  <si>
    <t>Red cells/well accounting for dilution</t>
  </si>
  <si>
    <t>Red cells/ml</t>
  </si>
  <si>
    <t>% SE Error</t>
  </si>
  <si>
    <t>SE</t>
  </si>
  <si>
    <t>2-fold dilution large error</t>
  </si>
  <si>
    <t xml:space="preserve">16-64 fold dilution overestimate 'titre' </t>
  </si>
  <si>
    <t>AVG of 4-fold and 8-fold dilutions gives most accurate titre</t>
  </si>
  <si>
    <t>NS5A +ve cells/ml</t>
  </si>
  <si>
    <t>SD error</t>
  </si>
  <si>
    <t>% Errror</t>
  </si>
  <si>
    <t>JoeS JFH 96 well Analysis v2 Phase Count (1/Well)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</si>
</sst>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2" fontId="0" fillId="0" borderId="0" xfId="0" applyNumberFormat="1"/>
    <xf numFmtId="9" fontId="0" fillId="0" borderId="0" xfId="0" applyNumberFormat="1"/>
    <xf numFmtId="0" fontId="0" fillId="0" borderId="0" xfId="0" applyNumberFormat="1"/>
    <xf numFmtId="0" fontId="1" fillId="0" borderId="0" xfId="0" applyNumberFormat="1" applyFont="1"/>
    <xf numFmtId="0" fontId="0" fillId="0" borderId="0" xfId="0" applyAlignment="1">
      <alignment wrapText="1"/>
    </xf>
    <xf numFmtId="1" fontId="0" fillId="0" borderId="0" xfId="0" applyNumberFormat="1"/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200"/>
              <a:t>Clarified</a:t>
            </a:r>
            <a:r>
              <a:rPr lang="en-GB" sz="1200" baseline="0"/>
              <a:t> vs Unclarified supernatant for optimised cells seeded</a:t>
            </a:r>
            <a:endParaRPr lang="en-GB" sz="12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'Plate 1 Extracellular raw data'!$AF$31</c:f>
              <c:strCache>
                <c:ptCount val="1"/>
                <c:pt idx="0">
                  <c:v>25,000 cells
Clarified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'Plate 1 Extracellular raw data'!$Y$31:$AD$31</c:f>
                <c:numCache>
                  <c:formatCode>General</c:formatCode>
                  <c:ptCount val="6"/>
                  <c:pt idx="0">
                    <c:v>862.53740000000005</c:v>
                  </c:pt>
                  <c:pt idx="1">
                    <c:v>89.9208</c:v>
                  </c:pt>
                  <c:pt idx="2">
                    <c:v>119.9753</c:v>
                  </c:pt>
                  <c:pt idx="3">
                    <c:v>60.765259999999998</c:v>
                  </c:pt>
                  <c:pt idx="4">
                    <c:v>51.410110000000003</c:v>
                  </c:pt>
                  <c:pt idx="5">
                    <c:v>13.00881</c:v>
                  </c:pt>
                </c:numCache>
              </c:numRef>
            </c:plus>
            <c:minus>
              <c:numRef>
                <c:f>'Plate 1 Extracellular raw data'!$Y$31:$AD$31</c:f>
                <c:numCache>
                  <c:formatCode>General</c:formatCode>
                  <c:ptCount val="6"/>
                  <c:pt idx="0">
                    <c:v>862.53740000000005</c:v>
                  </c:pt>
                  <c:pt idx="1">
                    <c:v>89.9208</c:v>
                  </c:pt>
                  <c:pt idx="2">
                    <c:v>119.9753</c:v>
                  </c:pt>
                  <c:pt idx="3">
                    <c:v>60.765259999999998</c:v>
                  </c:pt>
                  <c:pt idx="4">
                    <c:v>51.410110000000003</c:v>
                  </c:pt>
                  <c:pt idx="5">
                    <c:v>13.00881</c:v>
                  </c:pt>
                </c:numCache>
              </c:numRef>
            </c:minus>
          </c:errBars>
          <c:cat>
            <c:numRef>
              <c:f>'Plate 1 Extracellular raw data'!$V$14:$V$19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'Plate 1 Extracellular raw data'!$R$31:$W$31</c:f>
              <c:numCache>
                <c:formatCode>General</c:formatCode>
                <c:ptCount val="6"/>
                <c:pt idx="0">
                  <c:v>2095.25</c:v>
                </c:pt>
                <c:pt idx="1">
                  <c:v>934.5</c:v>
                </c:pt>
                <c:pt idx="2">
                  <c:v>586.5</c:v>
                </c:pt>
                <c:pt idx="3">
                  <c:v>378.5</c:v>
                </c:pt>
                <c:pt idx="4">
                  <c:v>259</c:v>
                </c:pt>
                <c:pt idx="5">
                  <c:v>180.25</c:v>
                </c:pt>
              </c:numCache>
            </c:numRef>
          </c:val>
        </c:ser>
        <c:ser>
          <c:idx val="1"/>
          <c:order val="1"/>
          <c:tx>
            <c:strRef>
              <c:f>'Plate 1 Extracellular raw data'!$AF$32</c:f>
              <c:strCache>
                <c:ptCount val="1"/>
                <c:pt idx="0">
                  <c:v>25,000 cells
Unlarified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'Plate 1 Extracellular raw data'!$Y$32:$AD$32</c:f>
                <c:numCache>
                  <c:formatCode>General</c:formatCode>
                  <c:ptCount val="6"/>
                  <c:pt idx="0">
                    <c:v>82.372119999999995</c:v>
                  </c:pt>
                  <c:pt idx="1">
                    <c:v>75.390510000000006</c:v>
                  </c:pt>
                  <c:pt idx="2">
                    <c:v>84.086640000000003</c:v>
                  </c:pt>
                  <c:pt idx="3">
                    <c:v>75.910579999999996</c:v>
                  </c:pt>
                  <c:pt idx="4">
                    <c:v>27.01041</c:v>
                  </c:pt>
                  <c:pt idx="5">
                    <c:v>50.087429999999998</c:v>
                  </c:pt>
                </c:numCache>
              </c:numRef>
            </c:plus>
            <c:minus>
              <c:numRef>
                <c:f>'Plate 1 Extracellular raw data'!$Y$32:$AD$32</c:f>
                <c:numCache>
                  <c:formatCode>General</c:formatCode>
                  <c:ptCount val="6"/>
                  <c:pt idx="0">
                    <c:v>82.372119999999995</c:v>
                  </c:pt>
                  <c:pt idx="1">
                    <c:v>75.390510000000006</c:v>
                  </c:pt>
                  <c:pt idx="2">
                    <c:v>84.086640000000003</c:v>
                  </c:pt>
                  <c:pt idx="3">
                    <c:v>75.910579999999996</c:v>
                  </c:pt>
                  <c:pt idx="4">
                    <c:v>27.01041</c:v>
                  </c:pt>
                  <c:pt idx="5">
                    <c:v>50.087429999999998</c:v>
                  </c:pt>
                </c:numCache>
              </c:numRef>
            </c:minus>
          </c:errBars>
          <c:cat>
            <c:numRef>
              <c:f>'Plate 1 Extracellular raw data'!$V$14:$V$19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'Plate 1 Extracellular raw data'!$R$32:$W$32</c:f>
              <c:numCache>
                <c:formatCode>General</c:formatCode>
                <c:ptCount val="6"/>
                <c:pt idx="0">
                  <c:v>211</c:v>
                </c:pt>
                <c:pt idx="1">
                  <c:v>1074.75</c:v>
                </c:pt>
                <c:pt idx="2">
                  <c:v>562.75</c:v>
                </c:pt>
                <c:pt idx="3">
                  <c:v>306.5</c:v>
                </c:pt>
                <c:pt idx="4">
                  <c:v>303.25</c:v>
                </c:pt>
                <c:pt idx="5">
                  <c:v>255.5</c:v>
                </c:pt>
              </c:numCache>
            </c:numRef>
          </c:val>
        </c:ser>
        <c:ser>
          <c:idx val="2"/>
          <c:order val="2"/>
          <c:tx>
            <c:strRef>
              <c:f>'Plate 1 Extracellular raw data'!$AF$33</c:f>
              <c:strCache>
                <c:ptCount val="1"/>
                <c:pt idx="0">
                  <c:v>12,500 cells
Clarified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'Plate 1 Extracellular raw data'!$Y$33:$AD$33</c:f>
                <c:numCache>
                  <c:formatCode>General</c:formatCode>
                  <c:ptCount val="6"/>
                  <c:pt idx="0">
                    <c:v>450.58510000000001</c:v>
                  </c:pt>
                  <c:pt idx="1">
                    <c:v>58.222270000000002</c:v>
                  </c:pt>
                  <c:pt idx="2">
                    <c:v>24.16394</c:v>
                  </c:pt>
                  <c:pt idx="3">
                    <c:v>31.10332</c:v>
                  </c:pt>
                  <c:pt idx="4">
                    <c:v>34.656350000000003</c:v>
                  </c:pt>
                  <c:pt idx="5">
                    <c:v>17.687100000000001</c:v>
                  </c:pt>
                </c:numCache>
              </c:numRef>
            </c:plus>
            <c:minus>
              <c:numRef>
                <c:f>'Plate 1 Extracellular raw data'!$Y$33:$AD$33</c:f>
                <c:numCache>
                  <c:formatCode>General</c:formatCode>
                  <c:ptCount val="6"/>
                  <c:pt idx="0">
                    <c:v>450.58510000000001</c:v>
                  </c:pt>
                  <c:pt idx="1">
                    <c:v>58.222270000000002</c:v>
                  </c:pt>
                  <c:pt idx="2">
                    <c:v>24.16394</c:v>
                  </c:pt>
                  <c:pt idx="3">
                    <c:v>31.10332</c:v>
                  </c:pt>
                  <c:pt idx="4">
                    <c:v>34.656350000000003</c:v>
                  </c:pt>
                  <c:pt idx="5">
                    <c:v>17.687100000000001</c:v>
                  </c:pt>
                </c:numCache>
              </c:numRef>
            </c:minus>
          </c:errBars>
          <c:cat>
            <c:numRef>
              <c:f>'Plate 1 Extracellular raw data'!$V$14:$V$19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'Plate 1 Extracellular raw data'!$R$33:$W$33</c:f>
              <c:numCache>
                <c:formatCode>General</c:formatCode>
                <c:ptCount val="6"/>
                <c:pt idx="0">
                  <c:v>1753.75</c:v>
                </c:pt>
                <c:pt idx="1">
                  <c:v>590</c:v>
                </c:pt>
                <c:pt idx="2">
                  <c:v>204.25</c:v>
                </c:pt>
                <c:pt idx="3">
                  <c:v>214.5</c:v>
                </c:pt>
                <c:pt idx="4">
                  <c:v>200.75</c:v>
                </c:pt>
                <c:pt idx="5">
                  <c:v>136</c:v>
                </c:pt>
              </c:numCache>
            </c:numRef>
          </c:val>
        </c:ser>
        <c:ser>
          <c:idx val="3"/>
          <c:order val="3"/>
          <c:tx>
            <c:strRef>
              <c:f>'Plate 1 Extracellular raw data'!$AF$34</c:f>
              <c:strCache>
                <c:ptCount val="1"/>
                <c:pt idx="0">
                  <c:v>12,500 cells
Unclarified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'Plate 1 Extracellular raw data'!$Y$34:$AD$34</c:f>
                <c:numCache>
                  <c:formatCode>General</c:formatCode>
                  <c:ptCount val="6"/>
                  <c:pt idx="0">
                    <c:v>563.58889999999997</c:v>
                  </c:pt>
                  <c:pt idx="1">
                    <c:v>71.834729999999993</c:v>
                  </c:pt>
                  <c:pt idx="2">
                    <c:v>86.945859999999996</c:v>
                  </c:pt>
                  <c:pt idx="3">
                    <c:v>59.290779999999998</c:v>
                  </c:pt>
                  <c:pt idx="4">
                    <c:v>28.991379999999999</c:v>
                  </c:pt>
                  <c:pt idx="5">
                    <c:v>122.35809999999999</c:v>
                  </c:pt>
                </c:numCache>
              </c:numRef>
            </c:plus>
            <c:minus>
              <c:numRef>
                <c:f>'Plate 1 Extracellular raw data'!$Y$34:$AD$34</c:f>
                <c:numCache>
                  <c:formatCode>General</c:formatCode>
                  <c:ptCount val="6"/>
                  <c:pt idx="0">
                    <c:v>563.58889999999997</c:v>
                  </c:pt>
                  <c:pt idx="1">
                    <c:v>71.834729999999993</c:v>
                  </c:pt>
                  <c:pt idx="2">
                    <c:v>86.945859999999996</c:v>
                  </c:pt>
                  <c:pt idx="3">
                    <c:v>59.290779999999998</c:v>
                  </c:pt>
                  <c:pt idx="4">
                    <c:v>28.991379999999999</c:v>
                  </c:pt>
                  <c:pt idx="5">
                    <c:v>122.35809999999999</c:v>
                  </c:pt>
                </c:numCache>
              </c:numRef>
            </c:minus>
          </c:errBars>
          <c:cat>
            <c:numRef>
              <c:f>'Plate 1 Extracellular raw data'!$V$14:$V$19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'Plate 1 Extracellular raw data'!$R$34:$W$34</c:f>
              <c:numCache>
                <c:formatCode>General</c:formatCode>
                <c:ptCount val="6"/>
                <c:pt idx="0">
                  <c:v>2317</c:v>
                </c:pt>
                <c:pt idx="1">
                  <c:v>542.25</c:v>
                </c:pt>
                <c:pt idx="2">
                  <c:v>279.5</c:v>
                </c:pt>
                <c:pt idx="3">
                  <c:v>211.25</c:v>
                </c:pt>
                <c:pt idx="4">
                  <c:v>218</c:v>
                </c:pt>
                <c:pt idx="5">
                  <c:v>334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584256"/>
        <c:axId val="119586176"/>
      </c:barChart>
      <c:catAx>
        <c:axId val="11958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Fold</a:t>
                </a:r>
                <a:r>
                  <a:rPr lang="en-GB" baseline="0"/>
                  <a:t> dilution from producer cells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9586176"/>
        <c:crosses val="autoZero"/>
        <c:auto val="1"/>
        <c:lblAlgn val="ctr"/>
        <c:lblOffset val="100"/>
        <c:noMultiLvlLbl val="0"/>
      </c:catAx>
      <c:valAx>
        <c:axId val="1195861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NS5A</a:t>
                </a:r>
                <a:r>
                  <a:rPr lang="en-GB" baseline="0"/>
                  <a:t> +ve cells/ well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9584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JFH1</a:t>
            </a:r>
            <a:r>
              <a:rPr lang="en-GB" baseline="0"/>
              <a:t> 'titre' by NS5A +ve cells</a:t>
            </a:r>
            <a:endParaRPr lang="en-GB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raw NS5A +ve cells/well</c:v>
          </c:tx>
          <c:invertIfNegative val="0"/>
          <c:errBars>
            <c:errBarType val="both"/>
            <c:errValType val="cust"/>
            <c:noEndCap val="0"/>
            <c:plus>
              <c:numRef>
                <c:f>'Extracellular Analysis'!$C$75:$H$75</c:f>
                <c:numCache>
                  <c:formatCode>General</c:formatCode>
                  <c:ptCount val="6"/>
                  <c:pt idx="0">
                    <c:v>862.53740000000005</c:v>
                  </c:pt>
                  <c:pt idx="1">
                    <c:v>89.9208</c:v>
                  </c:pt>
                  <c:pt idx="2">
                    <c:v>119.9753</c:v>
                  </c:pt>
                  <c:pt idx="3">
                    <c:v>60.765259999999998</c:v>
                  </c:pt>
                  <c:pt idx="4">
                    <c:v>51.410110000000003</c:v>
                  </c:pt>
                  <c:pt idx="5">
                    <c:v>13.00881</c:v>
                  </c:pt>
                </c:numCache>
              </c:numRef>
            </c:plus>
            <c:minus>
              <c:numRef>
                <c:f>'Extracellular Analysis'!$C$75:$H$75</c:f>
                <c:numCache>
                  <c:formatCode>General</c:formatCode>
                  <c:ptCount val="6"/>
                  <c:pt idx="0">
                    <c:v>862.53740000000005</c:v>
                  </c:pt>
                  <c:pt idx="1">
                    <c:v>89.9208</c:v>
                  </c:pt>
                  <c:pt idx="2">
                    <c:v>119.9753</c:v>
                  </c:pt>
                  <c:pt idx="3">
                    <c:v>60.765259999999998</c:v>
                  </c:pt>
                  <c:pt idx="4">
                    <c:v>51.410110000000003</c:v>
                  </c:pt>
                  <c:pt idx="5">
                    <c:v>13.00881</c:v>
                  </c:pt>
                </c:numCache>
              </c:numRef>
            </c:minus>
          </c:errBars>
          <c:cat>
            <c:numRef>
              <c:f>'Extracellular Analysis'!$C$73:$H$73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'Extracellular Analysis'!$C$74:$H$74</c:f>
              <c:numCache>
                <c:formatCode>General</c:formatCode>
                <c:ptCount val="6"/>
                <c:pt idx="0">
                  <c:v>2095.25</c:v>
                </c:pt>
                <c:pt idx="1">
                  <c:v>934.5</c:v>
                </c:pt>
                <c:pt idx="2">
                  <c:v>586.5</c:v>
                </c:pt>
                <c:pt idx="3">
                  <c:v>378.5</c:v>
                </c:pt>
                <c:pt idx="4">
                  <c:v>259</c:v>
                </c:pt>
                <c:pt idx="5">
                  <c:v>180.25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892096"/>
        <c:axId val="125894016"/>
      </c:barChart>
      <c:lineChart>
        <c:grouping val="standard"/>
        <c:varyColors val="0"/>
        <c:ser>
          <c:idx val="1"/>
          <c:order val="1"/>
          <c:tx>
            <c:v>Titre (NS5A +ve cells/ml)</c:v>
          </c:tx>
          <c:val>
            <c:numRef>
              <c:f>'Extracellular Analysis'!$C$84:$H$84</c:f>
              <c:numCache>
                <c:formatCode>General</c:formatCode>
                <c:ptCount val="6"/>
                <c:pt idx="0">
                  <c:v>41905</c:v>
                </c:pt>
                <c:pt idx="1">
                  <c:v>37380</c:v>
                </c:pt>
                <c:pt idx="2">
                  <c:v>46920</c:v>
                </c:pt>
                <c:pt idx="3">
                  <c:v>60560</c:v>
                </c:pt>
                <c:pt idx="4">
                  <c:v>82880</c:v>
                </c:pt>
                <c:pt idx="5">
                  <c:v>115360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217024"/>
        <c:axId val="127215104"/>
      </c:lineChart>
      <c:catAx>
        <c:axId val="125892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Fold</a:t>
                </a:r>
                <a:r>
                  <a:rPr lang="en-GB" baseline="0"/>
                  <a:t> dilution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5894016"/>
        <c:crosses val="autoZero"/>
        <c:auto val="1"/>
        <c:lblAlgn val="ctr"/>
        <c:lblOffset val="100"/>
        <c:noMultiLvlLbl val="0"/>
      </c:catAx>
      <c:valAx>
        <c:axId val="1258940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raw NS5A</a:t>
                </a:r>
                <a:r>
                  <a:rPr lang="en-GB" baseline="0"/>
                  <a:t> +ve cells/well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5892096"/>
        <c:crosses val="autoZero"/>
        <c:crossBetween val="between"/>
      </c:valAx>
      <c:valAx>
        <c:axId val="12721510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NS5A</a:t>
                </a:r>
                <a:r>
                  <a:rPr lang="en-GB" baseline="0"/>
                  <a:t> +ve cells/ml * dilution factor</a:t>
                </a:r>
                <a:endParaRPr lang="en-GB"/>
              </a:p>
            </c:rich>
          </c:tx>
          <c:layout/>
          <c:overlay val="0"/>
        </c:title>
        <c:numFmt formatCode="0.00E+00" sourceLinked="0"/>
        <c:majorTickMark val="out"/>
        <c:minorTickMark val="none"/>
        <c:tickLblPos val="nextTo"/>
        <c:crossAx val="127217024"/>
        <c:crosses val="max"/>
        <c:crossBetween val="between"/>
      </c:valAx>
      <c:catAx>
        <c:axId val="127217024"/>
        <c:scaling>
          <c:orientation val="minMax"/>
        </c:scaling>
        <c:delete val="1"/>
        <c:axPos val="b"/>
        <c:majorTickMark val="out"/>
        <c:minorTickMark val="none"/>
        <c:tickLblPos val="nextTo"/>
        <c:crossAx val="127215104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200"/>
              <a:t>JFH1</a:t>
            </a:r>
            <a:r>
              <a:rPr lang="en-GB" sz="1200" baseline="0"/>
              <a:t> 'titre' by NS5A +ve cells</a:t>
            </a:r>
            <a:endParaRPr lang="en-GB" sz="12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raw NS5A +ve cells/well</c:v>
          </c:tx>
          <c:invertIfNegative val="0"/>
          <c:errBars>
            <c:errBarType val="both"/>
            <c:errValType val="cust"/>
            <c:noEndCap val="0"/>
            <c:plus>
              <c:numRef>
                <c:f>[1]Figures!$E$64:$J$64</c:f>
                <c:numCache>
                  <c:formatCode>General</c:formatCode>
                  <c:ptCount val="6"/>
                  <c:pt idx="0">
                    <c:v>242.80269999999999</c:v>
                  </c:pt>
                  <c:pt idx="1">
                    <c:v>111.724</c:v>
                  </c:pt>
                  <c:pt idx="2">
                    <c:v>134.93049999999999</c:v>
                  </c:pt>
                  <c:pt idx="3">
                    <c:v>48.74145</c:v>
                  </c:pt>
                  <c:pt idx="4">
                    <c:v>57.996229999999997</c:v>
                  </c:pt>
                  <c:pt idx="5">
                    <c:v>15.146509999999999</c:v>
                  </c:pt>
                </c:numCache>
              </c:numRef>
            </c:plus>
            <c:minus>
              <c:numRef>
                <c:f>[1]Figures!$E$64:$J$64</c:f>
                <c:numCache>
                  <c:formatCode>General</c:formatCode>
                  <c:ptCount val="6"/>
                  <c:pt idx="0">
                    <c:v>242.80269999999999</c:v>
                  </c:pt>
                  <c:pt idx="1">
                    <c:v>111.724</c:v>
                  </c:pt>
                  <c:pt idx="2">
                    <c:v>134.93049999999999</c:v>
                  </c:pt>
                  <c:pt idx="3">
                    <c:v>48.74145</c:v>
                  </c:pt>
                  <c:pt idx="4">
                    <c:v>57.996229999999997</c:v>
                  </c:pt>
                  <c:pt idx="5">
                    <c:v>15.146509999999999</c:v>
                  </c:pt>
                </c:numCache>
              </c:numRef>
            </c:minus>
          </c:errBars>
          <c:val>
            <c:numRef>
              <c:f>[1]Figures!$E$63:$J$63</c:f>
              <c:numCache>
                <c:formatCode>General</c:formatCode>
                <c:ptCount val="6"/>
                <c:pt idx="0">
                  <c:v>2805</c:v>
                </c:pt>
                <c:pt idx="1">
                  <c:v>873.5</c:v>
                </c:pt>
                <c:pt idx="2">
                  <c:v>617.25</c:v>
                </c:pt>
                <c:pt idx="3">
                  <c:v>334.25</c:v>
                </c:pt>
                <c:pt idx="4">
                  <c:v>197.25</c:v>
                </c:pt>
                <c:pt idx="5">
                  <c:v>91.5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135680"/>
        <c:axId val="36137216"/>
      </c:barChart>
      <c:lineChart>
        <c:grouping val="standard"/>
        <c:varyColors val="0"/>
        <c:ser>
          <c:idx val="1"/>
          <c:order val="1"/>
          <c:tx>
            <c:v>Titre (NS5A +ve cells/ml)</c:v>
          </c:tx>
          <c:val>
            <c:numRef>
              <c:f>[1]Figures!$E$73:$J$73</c:f>
              <c:numCache>
                <c:formatCode>General</c:formatCode>
                <c:ptCount val="6"/>
                <c:pt idx="0">
                  <c:v>56100</c:v>
                </c:pt>
                <c:pt idx="1">
                  <c:v>34940</c:v>
                </c:pt>
                <c:pt idx="2">
                  <c:v>49380</c:v>
                </c:pt>
                <c:pt idx="3">
                  <c:v>53480</c:v>
                </c:pt>
                <c:pt idx="4">
                  <c:v>63120</c:v>
                </c:pt>
                <c:pt idx="5">
                  <c:v>58560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85600"/>
        <c:axId val="36184064"/>
      </c:lineChart>
      <c:catAx>
        <c:axId val="36135680"/>
        <c:scaling>
          <c:orientation val="minMax"/>
        </c:scaling>
        <c:delete val="0"/>
        <c:axPos val="b"/>
        <c:majorTickMark val="out"/>
        <c:minorTickMark val="none"/>
        <c:tickLblPos val="nextTo"/>
        <c:crossAx val="36137216"/>
        <c:crosses val="autoZero"/>
        <c:auto val="1"/>
        <c:lblAlgn val="ctr"/>
        <c:lblOffset val="100"/>
        <c:noMultiLvlLbl val="0"/>
      </c:catAx>
      <c:valAx>
        <c:axId val="361372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raw</a:t>
                </a:r>
                <a:r>
                  <a:rPr lang="en-GB" baseline="0"/>
                  <a:t> NS5A +ve cells/ well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135680"/>
        <c:crosses val="autoZero"/>
        <c:crossBetween val="between"/>
      </c:valAx>
      <c:valAx>
        <c:axId val="3618406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NS5A</a:t>
                </a:r>
                <a:r>
                  <a:rPr lang="en-GB" baseline="0"/>
                  <a:t> +ve cells/ml * dilution factor</a:t>
                </a:r>
                <a:endParaRPr lang="en-GB"/>
              </a:p>
            </c:rich>
          </c:tx>
          <c:layout/>
          <c:overlay val="0"/>
        </c:title>
        <c:numFmt formatCode="0.00E+00" sourceLinked="0"/>
        <c:majorTickMark val="out"/>
        <c:minorTickMark val="none"/>
        <c:tickLblPos val="nextTo"/>
        <c:crossAx val="36185600"/>
        <c:crosses val="max"/>
        <c:crossBetween val="between"/>
      </c:valAx>
      <c:catAx>
        <c:axId val="36185600"/>
        <c:scaling>
          <c:orientation val="minMax"/>
        </c:scaling>
        <c:delete val="1"/>
        <c:axPos val="b"/>
        <c:majorTickMark val="out"/>
        <c:minorTickMark val="none"/>
        <c:tickLblPos val="nextTo"/>
        <c:crossAx val="36184064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'Plate 3 Intracellular raw data'!$H$7:$M$7</c:f>
              <c:numCache>
                <c:formatCode>General</c:formatCode>
                <c:ptCount val="6"/>
                <c:pt idx="0">
                  <c:v>1777.75</c:v>
                </c:pt>
                <c:pt idx="1">
                  <c:v>27</c:v>
                </c:pt>
                <c:pt idx="2">
                  <c:v>9.75</c:v>
                </c:pt>
                <c:pt idx="3">
                  <c:v>6.5</c:v>
                </c:pt>
                <c:pt idx="4">
                  <c:v>0</c:v>
                </c:pt>
                <c:pt idx="5">
                  <c:v>160.25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'Plate 3 Intracellular raw data'!$H$8:$M$8</c:f>
              <c:numCache>
                <c:formatCode>General</c:formatCode>
                <c:ptCount val="6"/>
                <c:pt idx="0">
                  <c:v>1590.25</c:v>
                </c:pt>
                <c:pt idx="1">
                  <c:v>654.75</c:v>
                </c:pt>
                <c:pt idx="2">
                  <c:v>50.5</c:v>
                </c:pt>
                <c:pt idx="3">
                  <c:v>20.25</c:v>
                </c:pt>
                <c:pt idx="4">
                  <c:v>13.5</c:v>
                </c:pt>
                <c:pt idx="5">
                  <c:v>27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'Plate 3 Intracellular raw data'!$H$9:$M$9</c:f>
              <c:numCache>
                <c:formatCode>General</c:formatCode>
                <c:ptCount val="6"/>
                <c:pt idx="0">
                  <c:v>1402.5</c:v>
                </c:pt>
                <c:pt idx="1">
                  <c:v>1013.25</c:v>
                </c:pt>
                <c:pt idx="2">
                  <c:v>71.25</c:v>
                </c:pt>
                <c:pt idx="3">
                  <c:v>81.5</c:v>
                </c:pt>
                <c:pt idx="4">
                  <c:v>33.5</c:v>
                </c:pt>
                <c:pt idx="5">
                  <c:v>64.25</c:v>
                </c:pt>
              </c:numCache>
            </c:numRef>
          </c:val>
        </c:ser>
        <c:ser>
          <c:idx val="3"/>
          <c:order val="3"/>
          <c:invertIfNegative val="0"/>
          <c:val>
            <c:numRef>
              <c:f>'Plate 3 Intracellular raw data'!$H$10:$M$10</c:f>
              <c:numCache>
                <c:formatCode>General</c:formatCode>
                <c:ptCount val="6"/>
                <c:pt idx="0">
                  <c:v>641.25</c:v>
                </c:pt>
                <c:pt idx="1">
                  <c:v>201</c:v>
                </c:pt>
                <c:pt idx="2">
                  <c:v>85</c:v>
                </c:pt>
                <c:pt idx="3">
                  <c:v>50.5</c:v>
                </c:pt>
                <c:pt idx="4">
                  <c:v>64.25</c:v>
                </c:pt>
                <c:pt idx="5">
                  <c:v>20.25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236352"/>
        <c:axId val="127246336"/>
      </c:barChart>
      <c:catAx>
        <c:axId val="127236352"/>
        <c:scaling>
          <c:orientation val="minMax"/>
        </c:scaling>
        <c:delete val="0"/>
        <c:axPos val="b"/>
        <c:majorTickMark val="out"/>
        <c:minorTickMark val="none"/>
        <c:tickLblPos val="nextTo"/>
        <c:crossAx val="127246336"/>
        <c:crosses val="autoZero"/>
        <c:auto val="1"/>
        <c:lblAlgn val="ctr"/>
        <c:lblOffset val="100"/>
        <c:noMultiLvlLbl val="0"/>
      </c:catAx>
      <c:valAx>
        <c:axId val="127246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72363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'Plate 3 Intracellular raw data'!$B$7:$G$7</c:f>
              <c:numCache>
                <c:formatCode>General</c:formatCode>
                <c:ptCount val="6"/>
                <c:pt idx="0">
                  <c:v>395.5</c:v>
                </c:pt>
                <c:pt idx="1">
                  <c:v>95</c:v>
                </c:pt>
                <c:pt idx="2">
                  <c:v>40.25</c:v>
                </c:pt>
                <c:pt idx="3">
                  <c:v>47.25</c:v>
                </c:pt>
                <c:pt idx="4">
                  <c:v>13.25</c:v>
                </c:pt>
                <c:pt idx="5">
                  <c:v>1699.5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'Plate 3 Intracellular raw data'!$B$8:$G$8</c:f>
              <c:numCache>
                <c:formatCode>General</c:formatCode>
                <c:ptCount val="6"/>
                <c:pt idx="0">
                  <c:v>429.5</c:v>
                </c:pt>
                <c:pt idx="1">
                  <c:v>218</c:v>
                </c:pt>
                <c:pt idx="2">
                  <c:v>94.75</c:v>
                </c:pt>
                <c:pt idx="3">
                  <c:v>30</c:v>
                </c:pt>
                <c:pt idx="4">
                  <c:v>36.75</c:v>
                </c:pt>
                <c:pt idx="5">
                  <c:v>16.75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'Plate 3 Intracellular raw data'!$B$9:$G$9</c:f>
              <c:numCache>
                <c:formatCode>General</c:formatCode>
                <c:ptCount val="6"/>
                <c:pt idx="0">
                  <c:v>818.75</c:v>
                </c:pt>
                <c:pt idx="1">
                  <c:v>873.25</c:v>
                </c:pt>
                <c:pt idx="2">
                  <c:v>115.75</c:v>
                </c:pt>
                <c:pt idx="3">
                  <c:v>98.75</c:v>
                </c:pt>
                <c:pt idx="4">
                  <c:v>37.25</c:v>
                </c:pt>
                <c:pt idx="5">
                  <c:v>6.5</c:v>
                </c:pt>
              </c:numCache>
            </c:numRef>
          </c:val>
        </c:ser>
        <c:ser>
          <c:idx val="3"/>
          <c:order val="3"/>
          <c:invertIfNegative val="0"/>
          <c:val>
            <c:numRef>
              <c:f>'Plate 3 Intracellular raw data'!$B$10:$G$10</c:f>
              <c:numCache>
                <c:formatCode>General</c:formatCode>
                <c:ptCount val="6"/>
                <c:pt idx="0">
                  <c:v>1146.5</c:v>
                </c:pt>
                <c:pt idx="1">
                  <c:v>289.75</c:v>
                </c:pt>
                <c:pt idx="2">
                  <c:v>132.5</c:v>
                </c:pt>
                <c:pt idx="3">
                  <c:v>84.75</c:v>
                </c:pt>
                <c:pt idx="4">
                  <c:v>20</c:v>
                </c:pt>
                <c:pt idx="5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080320"/>
        <c:axId val="127081856"/>
      </c:barChart>
      <c:catAx>
        <c:axId val="127080320"/>
        <c:scaling>
          <c:orientation val="minMax"/>
        </c:scaling>
        <c:delete val="0"/>
        <c:axPos val="b"/>
        <c:majorTickMark val="out"/>
        <c:minorTickMark val="none"/>
        <c:tickLblPos val="nextTo"/>
        <c:crossAx val="127081856"/>
        <c:crosses val="autoZero"/>
        <c:auto val="1"/>
        <c:lblAlgn val="ctr"/>
        <c:lblOffset val="100"/>
        <c:noMultiLvlLbl val="0"/>
      </c:catAx>
      <c:valAx>
        <c:axId val="127081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70803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'Plate 1 Extracellular raw data'!$I$10:$N$10</c:f>
              <c:numCache>
                <c:formatCode>General</c:formatCode>
                <c:ptCount val="6"/>
                <c:pt idx="0">
                  <c:v>2095.25</c:v>
                </c:pt>
                <c:pt idx="1">
                  <c:v>934.5</c:v>
                </c:pt>
                <c:pt idx="2">
                  <c:v>586.5</c:v>
                </c:pt>
                <c:pt idx="3">
                  <c:v>378.5</c:v>
                </c:pt>
                <c:pt idx="4">
                  <c:v>259</c:v>
                </c:pt>
                <c:pt idx="5">
                  <c:v>180.25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127552"/>
        <c:axId val="127129088"/>
      </c:barChart>
      <c:catAx>
        <c:axId val="127127552"/>
        <c:scaling>
          <c:orientation val="minMax"/>
        </c:scaling>
        <c:delete val="0"/>
        <c:axPos val="b"/>
        <c:majorTickMark val="out"/>
        <c:minorTickMark val="none"/>
        <c:tickLblPos val="nextTo"/>
        <c:crossAx val="127129088"/>
        <c:crosses val="autoZero"/>
        <c:auto val="1"/>
        <c:lblAlgn val="ctr"/>
        <c:lblOffset val="100"/>
        <c:noMultiLvlLbl val="0"/>
      </c:catAx>
      <c:valAx>
        <c:axId val="127129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7127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'JS Analysis v2 read'!$H$9:$M$9</c:f>
              <c:numCache>
                <c:formatCode>General</c:formatCode>
                <c:ptCount val="6"/>
                <c:pt idx="0">
                  <c:v>7515</c:v>
                </c:pt>
                <c:pt idx="1">
                  <c:v>1235</c:v>
                </c:pt>
                <c:pt idx="2">
                  <c:v>1023.75</c:v>
                </c:pt>
                <c:pt idx="3">
                  <c:v>1385.25</c:v>
                </c:pt>
                <c:pt idx="4">
                  <c:v>1569.5</c:v>
                </c:pt>
                <c:pt idx="5">
                  <c:v>1719.75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755904"/>
        <c:axId val="119757440"/>
      </c:barChart>
      <c:catAx>
        <c:axId val="119755904"/>
        <c:scaling>
          <c:orientation val="minMax"/>
        </c:scaling>
        <c:delete val="0"/>
        <c:axPos val="b"/>
        <c:majorTickMark val="out"/>
        <c:minorTickMark val="none"/>
        <c:tickLblPos val="nextTo"/>
        <c:crossAx val="119757440"/>
        <c:crosses val="autoZero"/>
        <c:auto val="1"/>
        <c:lblAlgn val="ctr"/>
        <c:lblOffset val="100"/>
        <c:noMultiLvlLbl val="0"/>
      </c:catAx>
      <c:valAx>
        <c:axId val="119757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97559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200"/>
              <a:t>Comparison clarified vs unclarified supernatant</a:t>
            </a:r>
          </a:p>
          <a:p>
            <a:pPr>
              <a:defRPr/>
            </a:pPr>
            <a:r>
              <a:rPr lang="en-GB" sz="800"/>
              <a:t>25,000 cells seeded, optimal</a:t>
            </a:r>
            <a:r>
              <a:rPr lang="en-GB" sz="800" baseline="0"/>
              <a:t> dilutions</a:t>
            </a:r>
            <a:endParaRPr lang="en-GB" sz="8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Clarified</c:v>
          </c:tx>
          <c:invertIfNegative val="0"/>
          <c:errBars>
            <c:errBarType val="both"/>
            <c:errValType val="cust"/>
            <c:noEndCap val="0"/>
            <c:plus>
              <c:numRef>
                <c:f>'Plate 1 Extracellular raw data'!$Z$40:$AE$40</c:f>
                <c:numCache>
                  <c:formatCode>General</c:formatCode>
                  <c:ptCount val="6"/>
                  <c:pt idx="0">
                    <c:v>89.9208</c:v>
                  </c:pt>
                  <c:pt idx="1">
                    <c:v>17.839559999999999</c:v>
                  </c:pt>
                  <c:pt idx="2">
                    <c:v>119.9753</c:v>
                  </c:pt>
                  <c:pt idx="3">
                    <c:v>35.577089999999998</c:v>
                  </c:pt>
                  <c:pt idx="4">
                    <c:v>13.00881</c:v>
                  </c:pt>
                  <c:pt idx="5">
                    <c:v>21.147790000000001</c:v>
                  </c:pt>
                </c:numCache>
              </c:numRef>
            </c:plus>
            <c:minus>
              <c:numRef>
                <c:f>'Plate 1 Extracellular raw data'!$Z$40:$AE$40</c:f>
                <c:numCache>
                  <c:formatCode>General</c:formatCode>
                  <c:ptCount val="6"/>
                  <c:pt idx="0">
                    <c:v>89.9208</c:v>
                  </c:pt>
                  <c:pt idx="1">
                    <c:v>17.839559999999999</c:v>
                  </c:pt>
                  <c:pt idx="2">
                    <c:v>119.9753</c:v>
                  </c:pt>
                  <c:pt idx="3">
                    <c:v>35.577089999999998</c:v>
                  </c:pt>
                  <c:pt idx="4">
                    <c:v>13.00881</c:v>
                  </c:pt>
                  <c:pt idx="5">
                    <c:v>21.147790000000001</c:v>
                  </c:pt>
                </c:numCache>
              </c:numRef>
            </c:minus>
          </c:errBars>
          <c:cat>
            <c:strRef>
              <c:f>'Plate 1 Extracellular raw data'!$AH$39:$AH$46</c:f>
              <c:strCache>
                <c:ptCount val="8"/>
                <c:pt idx="0">
                  <c:v>WT</c:v>
                </c:pt>
                <c:pt idx="1">
                  <c:v>GND</c:v>
                </c:pt>
                <c:pt idx="3">
                  <c:v>WT</c:v>
                </c:pt>
                <c:pt idx="4">
                  <c:v>GND</c:v>
                </c:pt>
                <c:pt idx="6">
                  <c:v>WT</c:v>
                </c:pt>
                <c:pt idx="7">
                  <c:v>GND</c:v>
                </c:pt>
              </c:strCache>
            </c:strRef>
          </c:cat>
          <c:val>
            <c:numRef>
              <c:f>'Plate 1 Extracellular raw data'!$Q$40:$X$40</c:f>
              <c:numCache>
                <c:formatCode>General</c:formatCode>
                <c:ptCount val="8"/>
                <c:pt idx="0">
                  <c:v>934.5</c:v>
                </c:pt>
                <c:pt idx="1">
                  <c:v>30.5</c:v>
                </c:pt>
                <c:pt idx="3">
                  <c:v>586.5</c:v>
                </c:pt>
                <c:pt idx="4">
                  <c:v>67.75</c:v>
                </c:pt>
                <c:pt idx="6">
                  <c:v>180.25</c:v>
                </c:pt>
                <c:pt idx="7">
                  <c:v>33.75</c:v>
                </c:pt>
              </c:numCache>
            </c:numRef>
          </c:val>
        </c:ser>
        <c:ser>
          <c:idx val="1"/>
          <c:order val="1"/>
          <c:tx>
            <c:v>Unclarified</c:v>
          </c:tx>
          <c:invertIfNegative val="0"/>
          <c:errBars>
            <c:errBarType val="both"/>
            <c:errValType val="cust"/>
            <c:noEndCap val="0"/>
            <c:plus>
              <c:numRef>
                <c:f>'Plate 1 Extracellular raw data'!$Z$41:$AE$41</c:f>
                <c:numCache>
                  <c:formatCode>General</c:formatCode>
                  <c:ptCount val="6"/>
                  <c:pt idx="0">
                    <c:v>75.390510000000006</c:v>
                  </c:pt>
                  <c:pt idx="1">
                    <c:v>3.752777</c:v>
                  </c:pt>
                  <c:pt idx="2">
                    <c:v>84.086640000000003</c:v>
                  </c:pt>
                  <c:pt idx="3">
                    <c:v>13.966480000000001</c:v>
                  </c:pt>
                  <c:pt idx="4">
                    <c:v>50.087429999999998</c:v>
                  </c:pt>
                  <c:pt idx="5">
                    <c:v>3.752777</c:v>
                  </c:pt>
                </c:numCache>
              </c:numRef>
            </c:plus>
            <c:minus>
              <c:numRef>
                <c:f>'Plate 1 Extracellular raw data'!$Z$41:$AE$41</c:f>
                <c:numCache>
                  <c:formatCode>General</c:formatCode>
                  <c:ptCount val="6"/>
                  <c:pt idx="0">
                    <c:v>75.390510000000006</c:v>
                  </c:pt>
                  <c:pt idx="1">
                    <c:v>3.752777</c:v>
                  </c:pt>
                  <c:pt idx="2">
                    <c:v>84.086640000000003</c:v>
                  </c:pt>
                  <c:pt idx="3">
                    <c:v>13.966480000000001</c:v>
                  </c:pt>
                  <c:pt idx="4">
                    <c:v>50.087429999999998</c:v>
                  </c:pt>
                  <c:pt idx="5">
                    <c:v>3.752777</c:v>
                  </c:pt>
                </c:numCache>
              </c:numRef>
            </c:minus>
          </c:errBars>
          <c:cat>
            <c:strRef>
              <c:f>'Plate 1 Extracellular raw data'!$AH$39:$AH$46</c:f>
              <c:strCache>
                <c:ptCount val="8"/>
                <c:pt idx="0">
                  <c:v>WT</c:v>
                </c:pt>
                <c:pt idx="1">
                  <c:v>GND</c:v>
                </c:pt>
                <c:pt idx="3">
                  <c:v>WT</c:v>
                </c:pt>
                <c:pt idx="4">
                  <c:v>GND</c:v>
                </c:pt>
                <c:pt idx="6">
                  <c:v>WT</c:v>
                </c:pt>
                <c:pt idx="7">
                  <c:v>GND</c:v>
                </c:pt>
              </c:strCache>
            </c:strRef>
          </c:cat>
          <c:val>
            <c:numRef>
              <c:f>'Plate 1 Extracellular raw data'!$Q$41:$X$41</c:f>
              <c:numCache>
                <c:formatCode>General</c:formatCode>
                <c:ptCount val="8"/>
                <c:pt idx="0">
                  <c:v>1074.75</c:v>
                </c:pt>
                <c:pt idx="1">
                  <c:v>6.5</c:v>
                </c:pt>
                <c:pt idx="3">
                  <c:v>562.75</c:v>
                </c:pt>
                <c:pt idx="4">
                  <c:v>30.25</c:v>
                </c:pt>
                <c:pt idx="6">
                  <c:v>255.5</c:v>
                </c:pt>
                <c:pt idx="7">
                  <c:v>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845056"/>
        <c:axId val="122863616"/>
      </c:barChart>
      <c:catAx>
        <c:axId val="122845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JFH1</a:t>
                </a:r>
                <a:r>
                  <a:rPr lang="en-GB" baseline="0"/>
                  <a:t> construct and fold dilution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2796402012248469"/>
              <c:y val="0.93674453708180516"/>
            </c:manualLayout>
          </c:layout>
          <c:overlay val="0"/>
        </c:title>
        <c:majorTickMark val="out"/>
        <c:minorTickMark val="none"/>
        <c:tickLblPos val="nextTo"/>
        <c:crossAx val="122863616"/>
        <c:crosses val="autoZero"/>
        <c:auto val="1"/>
        <c:lblAlgn val="ctr"/>
        <c:lblOffset val="100"/>
        <c:noMultiLvlLbl val="0"/>
      </c:catAx>
      <c:valAx>
        <c:axId val="1228636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NS5A</a:t>
                </a:r>
                <a:r>
                  <a:rPr lang="en-GB" baseline="0"/>
                  <a:t> +ve cells/ well</a:t>
                </a:r>
                <a:endParaRPr lang="en-GB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28450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'Plate 1 Extracellular raw data'!$I$10:$N$10</c:f>
              <c:numCache>
                <c:formatCode>General</c:formatCode>
                <c:ptCount val="6"/>
                <c:pt idx="0">
                  <c:v>2095.25</c:v>
                </c:pt>
                <c:pt idx="1">
                  <c:v>934.5</c:v>
                </c:pt>
                <c:pt idx="2">
                  <c:v>586.5</c:v>
                </c:pt>
                <c:pt idx="3">
                  <c:v>378.5</c:v>
                </c:pt>
                <c:pt idx="4">
                  <c:v>259</c:v>
                </c:pt>
                <c:pt idx="5">
                  <c:v>180.25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594624"/>
        <c:axId val="121596160"/>
      </c:barChart>
      <c:catAx>
        <c:axId val="121594624"/>
        <c:scaling>
          <c:orientation val="minMax"/>
        </c:scaling>
        <c:delete val="0"/>
        <c:axPos val="b"/>
        <c:majorTickMark val="out"/>
        <c:minorTickMark val="none"/>
        <c:tickLblPos val="nextTo"/>
        <c:crossAx val="121596160"/>
        <c:crosses val="autoZero"/>
        <c:auto val="1"/>
        <c:lblAlgn val="ctr"/>
        <c:lblOffset val="100"/>
        <c:noMultiLvlLbl val="0"/>
      </c:catAx>
      <c:valAx>
        <c:axId val="121596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15946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'Plate 2 GND raw data'!$B$7:$G$7</c:f>
              <c:numCache>
                <c:formatCode>General</c:formatCode>
                <c:ptCount val="6"/>
                <c:pt idx="0">
                  <c:v>85.25</c:v>
                </c:pt>
                <c:pt idx="1">
                  <c:v>57.25</c:v>
                </c:pt>
                <c:pt idx="2">
                  <c:v>26.75</c:v>
                </c:pt>
                <c:pt idx="3">
                  <c:v>30.25</c:v>
                </c:pt>
                <c:pt idx="4">
                  <c:v>16.75</c:v>
                </c:pt>
                <c:pt idx="5">
                  <c:v>78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'Plate 2 GND raw data'!$B$8:$G$8</c:f>
              <c:numCache>
                <c:formatCode>General</c:formatCode>
                <c:ptCount val="6"/>
                <c:pt idx="0">
                  <c:v>2061</c:v>
                </c:pt>
                <c:pt idx="1">
                  <c:v>16.5</c:v>
                </c:pt>
                <c:pt idx="2">
                  <c:v>57.25</c:v>
                </c:pt>
                <c:pt idx="3">
                  <c:v>33.75</c:v>
                </c:pt>
                <c:pt idx="4">
                  <c:v>23.25</c:v>
                </c:pt>
                <c:pt idx="5">
                  <c:v>33.5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'Plate 2 GND raw data'!$B$9:$G$9</c:f>
              <c:numCache>
                <c:formatCode>General</c:formatCode>
                <c:ptCount val="6"/>
                <c:pt idx="0">
                  <c:v>416</c:v>
                </c:pt>
                <c:pt idx="1">
                  <c:v>30.5</c:v>
                </c:pt>
                <c:pt idx="2">
                  <c:v>67.75</c:v>
                </c:pt>
                <c:pt idx="3">
                  <c:v>26.75</c:v>
                </c:pt>
                <c:pt idx="4">
                  <c:v>20.25</c:v>
                </c:pt>
                <c:pt idx="5">
                  <c:v>33.75</c:v>
                </c:pt>
              </c:numCache>
            </c:numRef>
          </c:val>
        </c:ser>
        <c:ser>
          <c:idx val="3"/>
          <c:order val="3"/>
          <c:invertIfNegative val="0"/>
          <c:val>
            <c:numRef>
              <c:f>'Plate 2 GND raw data'!$B$10:$G$10</c:f>
              <c:numCache>
                <c:formatCode>General</c:formatCode>
                <c:ptCount val="6"/>
                <c:pt idx="0">
                  <c:v>1573</c:v>
                </c:pt>
                <c:pt idx="1">
                  <c:v>26.5</c:v>
                </c:pt>
                <c:pt idx="2">
                  <c:v>23.25</c:v>
                </c:pt>
                <c:pt idx="3">
                  <c:v>20</c:v>
                </c:pt>
                <c:pt idx="4">
                  <c:v>16.75</c:v>
                </c:pt>
                <c:pt idx="5">
                  <c:v>47.25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260544"/>
        <c:axId val="125262080"/>
      </c:barChart>
      <c:catAx>
        <c:axId val="125260544"/>
        <c:scaling>
          <c:orientation val="minMax"/>
        </c:scaling>
        <c:delete val="0"/>
        <c:axPos val="b"/>
        <c:majorTickMark val="out"/>
        <c:minorTickMark val="none"/>
        <c:tickLblPos val="nextTo"/>
        <c:crossAx val="125262080"/>
        <c:crosses val="autoZero"/>
        <c:auto val="1"/>
        <c:lblAlgn val="ctr"/>
        <c:lblOffset val="100"/>
        <c:noMultiLvlLbl val="0"/>
      </c:catAx>
      <c:valAx>
        <c:axId val="125262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52605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'Plate 2 GND raw data'!$B$11:$G$11</c:f>
              <c:numCache>
                <c:formatCode>General</c:formatCode>
                <c:ptCount val="6"/>
                <c:pt idx="0">
                  <c:v>1825.5</c:v>
                </c:pt>
                <c:pt idx="1">
                  <c:v>44</c:v>
                </c:pt>
                <c:pt idx="2">
                  <c:v>40.5</c:v>
                </c:pt>
                <c:pt idx="3">
                  <c:v>64.25</c:v>
                </c:pt>
                <c:pt idx="4">
                  <c:v>47.25</c:v>
                </c:pt>
                <c:pt idx="5">
                  <c:v>2498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'Plate 2 GND raw data'!$B$12:$G$12</c:f>
              <c:numCache>
                <c:formatCode>General</c:formatCode>
                <c:ptCount val="6"/>
                <c:pt idx="0">
                  <c:v>2224.5</c:v>
                </c:pt>
                <c:pt idx="1">
                  <c:v>23.5</c:v>
                </c:pt>
                <c:pt idx="2">
                  <c:v>47</c:v>
                </c:pt>
                <c:pt idx="3">
                  <c:v>33.75</c:v>
                </c:pt>
                <c:pt idx="4">
                  <c:v>37</c:v>
                </c:pt>
                <c:pt idx="5">
                  <c:v>20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'Plate 2 GND raw data'!$B$13:$G$13</c:f>
              <c:numCache>
                <c:formatCode>General</c:formatCode>
                <c:ptCount val="6"/>
                <c:pt idx="0">
                  <c:v>47.5</c:v>
                </c:pt>
                <c:pt idx="1">
                  <c:v>6.5</c:v>
                </c:pt>
                <c:pt idx="2">
                  <c:v>30.25</c:v>
                </c:pt>
                <c:pt idx="3">
                  <c:v>88.25</c:v>
                </c:pt>
                <c:pt idx="4">
                  <c:v>23.25</c:v>
                </c:pt>
                <c:pt idx="5">
                  <c:v>6.5</c:v>
                </c:pt>
              </c:numCache>
            </c:numRef>
          </c:val>
        </c:ser>
        <c:ser>
          <c:idx val="3"/>
          <c:order val="3"/>
          <c:invertIfNegative val="0"/>
          <c:val>
            <c:numRef>
              <c:f>'Plate 2 GND raw data'!$B$14:$G$14</c:f>
              <c:numCache>
                <c:formatCode>General</c:formatCode>
                <c:ptCount val="6"/>
                <c:pt idx="0">
                  <c:v>1211</c:v>
                </c:pt>
                <c:pt idx="1">
                  <c:v>129</c:v>
                </c:pt>
                <c:pt idx="2">
                  <c:v>197.5</c:v>
                </c:pt>
                <c:pt idx="3">
                  <c:v>160</c:v>
                </c:pt>
                <c:pt idx="4">
                  <c:v>1050.5</c:v>
                </c:pt>
                <c:pt idx="5">
                  <c:v>238.25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294848"/>
        <c:axId val="124067840"/>
      </c:barChart>
      <c:catAx>
        <c:axId val="125294848"/>
        <c:scaling>
          <c:orientation val="minMax"/>
        </c:scaling>
        <c:delete val="0"/>
        <c:axPos val="b"/>
        <c:majorTickMark val="out"/>
        <c:minorTickMark val="none"/>
        <c:tickLblPos val="nextTo"/>
        <c:crossAx val="124067840"/>
        <c:crosses val="autoZero"/>
        <c:auto val="1"/>
        <c:lblAlgn val="ctr"/>
        <c:lblOffset val="100"/>
        <c:noMultiLvlLbl val="0"/>
      </c:catAx>
      <c:valAx>
        <c:axId val="124067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52948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100"/>
              <a:t>JFH1 2-fold serial dilution</a:t>
            </a:r>
            <a:r>
              <a:rPr lang="en-GB" sz="1100" baseline="0"/>
              <a:t> vs cells seeded following electroporation </a:t>
            </a:r>
          </a:p>
          <a:p>
            <a:pPr>
              <a:defRPr/>
            </a:pPr>
            <a:r>
              <a:rPr lang="en-GB" sz="1100" baseline="0"/>
              <a:t>CLARIFIED SUPERNATANT</a:t>
            </a:r>
            <a:endParaRPr lang="en-GB" sz="11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6,250</c:v>
          </c:tx>
          <c:invertIfNegative val="0"/>
          <c:errBars>
            <c:errBarType val="both"/>
            <c:errValType val="cust"/>
            <c:noEndCap val="0"/>
            <c:plus>
              <c:numRef>
                <c:f>'Plate 1 Extracellular raw data'!$I$19:$N$19</c:f>
                <c:numCache>
                  <c:formatCode>General</c:formatCode>
                  <c:ptCount val="6"/>
                  <c:pt idx="0">
                    <c:v>75.724689999999995</c:v>
                  </c:pt>
                  <c:pt idx="1">
                    <c:v>26.410219999999999</c:v>
                  </c:pt>
                  <c:pt idx="2">
                    <c:v>23.199770000000001</c:v>
                  </c:pt>
                  <c:pt idx="3">
                    <c:v>26.487020000000001</c:v>
                  </c:pt>
                  <c:pt idx="4">
                    <c:v>58.280929999999998</c:v>
                  </c:pt>
                  <c:pt idx="5">
                    <c:v>89.722719999999995</c:v>
                  </c:pt>
                </c:numCache>
              </c:numRef>
            </c:plus>
            <c:minus>
              <c:numRef>
                <c:f>'Plate 1 Extracellular raw data'!$I$19:$N$19</c:f>
                <c:numCache>
                  <c:formatCode>General</c:formatCode>
                  <c:ptCount val="6"/>
                  <c:pt idx="0">
                    <c:v>75.724689999999995</c:v>
                  </c:pt>
                  <c:pt idx="1">
                    <c:v>26.410219999999999</c:v>
                  </c:pt>
                  <c:pt idx="2">
                    <c:v>23.199770000000001</c:v>
                  </c:pt>
                  <c:pt idx="3">
                    <c:v>26.487020000000001</c:v>
                  </c:pt>
                  <c:pt idx="4">
                    <c:v>58.280929999999998</c:v>
                  </c:pt>
                  <c:pt idx="5">
                    <c:v>89.722719999999995</c:v>
                  </c:pt>
                </c:numCache>
              </c:numRef>
            </c:minus>
          </c:errBars>
          <c:cat>
            <c:numRef>
              <c:f>'Plate 1 Extracellular raw data'!$V$14:$V$19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'Plate 1 Extracellular raw data'!$I$8:$N$8</c:f>
              <c:numCache>
                <c:formatCode>General</c:formatCode>
                <c:ptCount val="6"/>
                <c:pt idx="0">
                  <c:v>398.75</c:v>
                </c:pt>
                <c:pt idx="1">
                  <c:v>242</c:v>
                </c:pt>
                <c:pt idx="2">
                  <c:v>132.75</c:v>
                </c:pt>
                <c:pt idx="3">
                  <c:v>115.75</c:v>
                </c:pt>
                <c:pt idx="4">
                  <c:v>160</c:v>
                </c:pt>
                <c:pt idx="5">
                  <c:v>262</c:v>
                </c:pt>
              </c:numCache>
            </c:numRef>
          </c:val>
        </c:ser>
        <c:ser>
          <c:idx val="1"/>
          <c:order val="1"/>
          <c:tx>
            <c:v>12,500</c:v>
          </c:tx>
          <c:invertIfNegative val="0"/>
          <c:errBars>
            <c:errBarType val="both"/>
            <c:errValType val="cust"/>
            <c:noEndCap val="0"/>
            <c:plus>
              <c:numRef>
                <c:f>'Plate 1 Extracellular raw data'!$I$20:$N$20</c:f>
                <c:numCache>
                  <c:formatCode>General</c:formatCode>
                  <c:ptCount val="6"/>
                  <c:pt idx="0">
                    <c:v>450.58510000000001</c:v>
                  </c:pt>
                  <c:pt idx="1">
                    <c:v>58.222270000000002</c:v>
                  </c:pt>
                  <c:pt idx="2">
                    <c:v>24.16394</c:v>
                  </c:pt>
                  <c:pt idx="3">
                    <c:v>31.10332</c:v>
                  </c:pt>
                  <c:pt idx="4">
                    <c:v>34.656350000000003</c:v>
                  </c:pt>
                  <c:pt idx="5">
                    <c:v>17.687100000000001</c:v>
                  </c:pt>
                </c:numCache>
              </c:numRef>
            </c:plus>
            <c:minus>
              <c:numRef>
                <c:f>'Plate 1 Extracellular raw data'!$I$20:$N$20</c:f>
                <c:numCache>
                  <c:formatCode>General</c:formatCode>
                  <c:ptCount val="6"/>
                  <c:pt idx="0">
                    <c:v>450.58510000000001</c:v>
                  </c:pt>
                  <c:pt idx="1">
                    <c:v>58.222270000000002</c:v>
                  </c:pt>
                  <c:pt idx="2">
                    <c:v>24.16394</c:v>
                  </c:pt>
                  <c:pt idx="3">
                    <c:v>31.10332</c:v>
                  </c:pt>
                  <c:pt idx="4">
                    <c:v>34.656350000000003</c:v>
                  </c:pt>
                  <c:pt idx="5">
                    <c:v>17.687100000000001</c:v>
                  </c:pt>
                </c:numCache>
              </c:numRef>
            </c:minus>
          </c:errBars>
          <c:cat>
            <c:numRef>
              <c:f>'Plate 1 Extracellular raw data'!$V$14:$V$19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'Plate 1 Extracellular raw data'!$I$9:$N$9</c:f>
              <c:numCache>
                <c:formatCode>General</c:formatCode>
                <c:ptCount val="6"/>
                <c:pt idx="0">
                  <c:v>1753.75</c:v>
                </c:pt>
                <c:pt idx="1">
                  <c:v>590</c:v>
                </c:pt>
                <c:pt idx="2">
                  <c:v>204.25</c:v>
                </c:pt>
                <c:pt idx="3">
                  <c:v>214.5</c:v>
                </c:pt>
                <c:pt idx="4">
                  <c:v>200.75</c:v>
                </c:pt>
                <c:pt idx="5">
                  <c:v>136</c:v>
                </c:pt>
              </c:numCache>
            </c:numRef>
          </c:val>
        </c:ser>
        <c:ser>
          <c:idx val="2"/>
          <c:order val="2"/>
          <c:tx>
            <c:v>25,000</c:v>
          </c:tx>
          <c:invertIfNegative val="0"/>
          <c:errBars>
            <c:errBarType val="both"/>
            <c:errValType val="cust"/>
            <c:noEndCap val="0"/>
            <c:plus>
              <c:numRef>
                <c:f>'Plate 1 Extracellular raw data'!$I$21:$N$21</c:f>
                <c:numCache>
                  <c:formatCode>General</c:formatCode>
                  <c:ptCount val="6"/>
                  <c:pt idx="0">
                    <c:v>862.53740000000005</c:v>
                  </c:pt>
                  <c:pt idx="1">
                    <c:v>89.9208</c:v>
                  </c:pt>
                  <c:pt idx="2">
                    <c:v>119.9753</c:v>
                  </c:pt>
                  <c:pt idx="3">
                    <c:v>60.765259999999998</c:v>
                  </c:pt>
                  <c:pt idx="4">
                    <c:v>51.410110000000003</c:v>
                  </c:pt>
                  <c:pt idx="5">
                    <c:v>13.00881</c:v>
                  </c:pt>
                </c:numCache>
              </c:numRef>
            </c:plus>
            <c:minus>
              <c:numRef>
                <c:f>'Plate 1 Extracellular raw data'!$I$21:$N$21</c:f>
                <c:numCache>
                  <c:formatCode>General</c:formatCode>
                  <c:ptCount val="6"/>
                  <c:pt idx="0">
                    <c:v>862.53740000000005</c:v>
                  </c:pt>
                  <c:pt idx="1">
                    <c:v>89.9208</c:v>
                  </c:pt>
                  <c:pt idx="2">
                    <c:v>119.9753</c:v>
                  </c:pt>
                  <c:pt idx="3">
                    <c:v>60.765259999999998</c:v>
                  </c:pt>
                  <c:pt idx="4">
                    <c:v>51.410110000000003</c:v>
                  </c:pt>
                  <c:pt idx="5">
                    <c:v>13.00881</c:v>
                  </c:pt>
                </c:numCache>
              </c:numRef>
            </c:minus>
          </c:errBars>
          <c:cat>
            <c:numRef>
              <c:f>'Plate 1 Extracellular raw data'!$V$14:$V$19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'Plate 1 Extracellular raw data'!$I$10:$N$10</c:f>
              <c:numCache>
                <c:formatCode>General</c:formatCode>
                <c:ptCount val="6"/>
                <c:pt idx="0">
                  <c:v>2095.25</c:v>
                </c:pt>
                <c:pt idx="1">
                  <c:v>934.5</c:v>
                </c:pt>
                <c:pt idx="2">
                  <c:v>586.5</c:v>
                </c:pt>
                <c:pt idx="3">
                  <c:v>378.5</c:v>
                </c:pt>
                <c:pt idx="4">
                  <c:v>259</c:v>
                </c:pt>
                <c:pt idx="5">
                  <c:v>180.25</c:v>
                </c:pt>
              </c:numCache>
            </c:numRef>
          </c:val>
        </c:ser>
        <c:ser>
          <c:idx val="3"/>
          <c:order val="3"/>
          <c:tx>
            <c:v>50,000</c:v>
          </c:tx>
          <c:invertIfNegative val="0"/>
          <c:errBars>
            <c:errBarType val="both"/>
            <c:errValType val="cust"/>
            <c:noEndCap val="0"/>
            <c:plus>
              <c:numRef>
                <c:f>'Plate 1 Extracellular raw data'!$I$22:$N$22</c:f>
                <c:numCache>
                  <c:formatCode>General</c:formatCode>
                  <c:ptCount val="6"/>
                  <c:pt idx="0">
                    <c:v>503.93340000000001</c:v>
                  </c:pt>
                  <c:pt idx="1">
                    <c:v>53.537170000000003</c:v>
                  </c:pt>
                  <c:pt idx="2">
                    <c:v>558.90970000000004</c:v>
                  </c:pt>
                  <c:pt idx="3">
                    <c:v>57.513770000000001</c:v>
                  </c:pt>
                  <c:pt idx="4">
                    <c:v>39.553759999999997</c:v>
                  </c:pt>
                  <c:pt idx="5">
                    <c:v>21.281839999999999</c:v>
                  </c:pt>
                </c:numCache>
              </c:numRef>
            </c:plus>
            <c:minus>
              <c:numRef>
                <c:f>'Plate 1 Extracellular raw data'!$I$22:$N$22</c:f>
                <c:numCache>
                  <c:formatCode>General</c:formatCode>
                  <c:ptCount val="6"/>
                  <c:pt idx="0">
                    <c:v>503.93340000000001</c:v>
                  </c:pt>
                  <c:pt idx="1">
                    <c:v>53.537170000000003</c:v>
                  </c:pt>
                  <c:pt idx="2">
                    <c:v>558.90970000000004</c:v>
                  </c:pt>
                  <c:pt idx="3">
                    <c:v>57.513770000000001</c:v>
                  </c:pt>
                  <c:pt idx="4">
                    <c:v>39.553759999999997</c:v>
                  </c:pt>
                  <c:pt idx="5">
                    <c:v>21.281839999999999</c:v>
                  </c:pt>
                </c:numCache>
              </c:numRef>
            </c:minus>
          </c:errBars>
          <c:cat>
            <c:numRef>
              <c:f>'Plate 1 Extracellular raw data'!$V$14:$V$19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'Plate 1 Extracellular raw data'!$I$11:$N$11</c:f>
              <c:numCache>
                <c:formatCode>General</c:formatCode>
                <c:ptCount val="6"/>
                <c:pt idx="0">
                  <c:v>2668.75</c:v>
                </c:pt>
                <c:pt idx="1">
                  <c:v>1330.75</c:v>
                </c:pt>
                <c:pt idx="2">
                  <c:v>1962</c:v>
                </c:pt>
                <c:pt idx="3">
                  <c:v>474</c:v>
                </c:pt>
                <c:pt idx="4">
                  <c:v>416</c:v>
                </c:pt>
                <c:pt idx="5">
                  <c:v>279.5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313024"/>
        <c:axId val="125314944"/>
      </c:barChart>
      <c:catAx>
        <c:axId val="12531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Fold dilution from producer cells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5314944"/>
        <c:crosses val="autoZero"/>
        <c:auto val="1"/>
        <c:lblAlgn val="ctr"/>
        <c:lblOffset val="100"/>
        <c:noMultiLvlLbl val="0"/>
      </c:catAx>
      <c:valAx>
        <c:axId val="1253149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NS5A</a:t>
                </a:r>
                <a:r>
                  <a:rPr lang="en-GB" baseline="0"/>
                  <a:t> +ve cells/ well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53130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200"/>
              <a:t>JFH1 2-fold serial dilutions</a:t>
            </a:r>
            <a:r>
              <a:rPr lang="en-GB" sz="1200" baseline="0"/>
              <a:t> vs cells seeded following electroporation</a:t>
            </a:r>
          </a:p>
          <a:p>
            <a:pPr>
              <a:defRPr/>
            </a:pPr>
            <a:r>
              <a:rPr lang="en-GB" sz="1200" baseline="0"/>
              <a:t>UNCLARIFIED SUPERNATANT</a:t>
            </a:r>
            <a:endParaRPr lang="en-GB" sz="12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6,250</c:v>
          </c:tx>
          <c:invertIfNegative val="0"/>
          <c:errBars>
            <c:errBarType val="both"/>
            <c:errValType val="cust"/>
            <c:noEndCap val="0"/>
            <c:plus>
              <c:numRef>
                <c:f>'Plate 1 Extracellular raw data'!$C$19:$H$19</c:f>
                <c:numCache>
                  <c:formatCode>General</c:formatCode>
                  <c:ptCount val="6"/>
                  <c:pt idx="0">
                    <c:v>1167.662</c:v>
                  </c:pt>
                  <c:pt idx="1">
                    <c:v>84.693929999999995</c:v>
                  </c:pt>
                  <c:pt idx="2">
                    <c:v>46.774279999999997</c:v>
                  </c:pt>
                  <c:pt idx="3">
                    <c:v>54.15314</c:v>
                  </c:pt>
                  <c:pt idx="4">
                    <c:v>713.15110000000004</c:v>
                  </c:pt>
                  <c:pt idx="5">
                    <c:v>23.199770000000001</c:v>
                  </c:pt>
                </c:numCache>
              </c:numRef>
            </c:plus>
            <c:minus>
              <c:numRef>
                <c:f>'Plate 1 Extracellular raw data'!$C$19:$H$19</c:f>
                <c:numCache>
                  <c:formatCode>General</c:formatCode>
                  <c:ptCount val="6"/>
                  <c:pt idx="0">
                    <c:v>1167.662</c:v>
                  </c:pt>
                  <c:pt idx="1">
                    <c:v>84.693929999999995</c:v>
                  </c:pt>
                  <c:pt idx="2">
                    <c:v>46.774279999999997</c:v>
                  </c:pt>
                  <c:pt idx="3">
                    <c:v>54.15314</c:v>
                  </c:pt>
                  <c:pt idx="4">
                    <c:v>713.15110000000004</c:v>
                  </c:pt>
                  <c:pt idx="5">
                    <c:v>23.199770000000001</c:v>
                  </c:pt>
                </c:numCache>
              </c:numRef>
            </c:minus>
          </c:errBars>
          <c:cat>
            <c:numRef>
              <c:f>'Plate 1 Extracellular raw data'!$V$14:$V$19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'Plate 1 Extracellular raw data'!$C$8:$H$8</c:f>
              <c:numCache>
                <c:formatCode>General</c:formatCode>
                <c:ptCount val="6"/>
                <c:pt idx="0">
                  <c:v>1262.25</c:v>
                </c:pt>
                <c:pt idx="1">
                  <c:v>480.75</c:v>
                </c:pt>
                <c:pt idx="2">
                  <c:v>211</c:v>
                </c:pt>
                <c:pt idx="3">
                  <c:v>166.75</c:v>
                </c:pt>
                <c:pt idx="4">
                  <c:v>951.5</c:v>
                </c:pt>
                <c:pt idx="5">
                  <c:v>159.75</c:v>
                </c:pt>
              </c:numCache>
            </c:numRef>
          </c:val>
        </c:ser>
        <c:ser>
          <c:idx val="1"/>
          <c:order val="1"/>
          <c:tx>
            <c:v>12,500</c:v>
          </c:tx>
          <c:invertIfNegative val="0"/>
          <c:errBars>
            <c:errBarType val="both"/>
            <c:errValType val="cust"/>
            <c:noEndCap val="0"/>
            <c:plus>
              <c:numRef>
                <c:f>'Plate 1 Extracellular raw data'!$C$20:$H$20</c:f>
                <c:numCache>
                  <c:formatCode>General</c:formatCode>
                  <c:ptCount val="6"/>
                  <c:pt idx="0">
                    <c:v>563.58889999999997</c:v>
                  </c:pt>
                  <c:pt idx="1">
                    <c:v>71.834729999999993</c:v>
                  </c:pt>
                  <c:pt idx="2">
                    <c:v>86.945859999999996</c:v>
                  </c:pt>
                  <c:pt idx="3">
                    <c:v>59.290779999999998</c:v>
                  </c:pt>
                  <c:pt idx="4">
                    <c:v>28.991379999999999</c:v>
                  </c:pt>
                  <c:pt idx="5">
                    <c:v>122.35809999999999</c:v>
                  </c:pt>
                </c:numCache>
              </c:numRef>
            </c:plus>
            <c:minus>
              <c:numRef>
                <c:f>'Plate 1 Extracellular raw data'!$C$20:$H$20</c:f>
                <c:numCache>
                  <c:formatCode>General</c:formatCode>
                  <c:ptCount val="6"/>
                  <c:pt idx="0">
                    <c:v>563.58889999999997</c:v>
                  </c:pt>
                  <c:pt idx="1">
                    <c:v>71.834729999999993</c:v>
                  </c:pt>
                  <c:pt idx="2">
                    <c:v>86.945859999999996</c:v>
                  </c:pt>
                  <c:pt idx="3">
                    <c:v>59.290779999999998</c:v>
                  </c:pt>
                  <c:pt idx="4">
                    <c:v>28.991379999999999</c:v>
                  </c:pt>
                  <c:pt idx="5">
                    <c:v>122.35809999999999</c:v>
                  </c:pt>
                </c:numCache>
              </c:numRef>
            </c:minus>
          </c:errBars>
          <c:cat>
            <c:numRef>
              <c:f>'Plate 1 Extracellular raw data'!$V$14:$V$19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'Plate 1 Extracellular raw data'!$C$9:$H$9</c:f>
              <c:numCache>
                <c:formatCode>General</c:formatCode>
                <c:ptCount val="6"/>
                <c:pt idx="0">
                  <c:v>2317</c:v>
                </c:pt>
                <c:pt idx="1">
                  <c:v>542.25</c:v>
                </c:pt>
                <c:pt idx="2">
                  <c:v>279.5</c:v>
                </c:pt>
                <c:pt idx="3">
                  <c:v>211.25</c:v>
                </c:pt>
                <c:pt idx="4">
                  <c:v>218</c:v>
                </c:pt>
                <c:pt idx="5">
                  <c:v>334</c:v>
                </c:pt>
              </c:numCache>
            </c:numRef>
          </c:val>
        </c:ser>
        <c:ser>
          <c:idx val="2"/>
          <c:order val="2"/>
          <c:tx>
            <c:v>25,000</c:v>
          </c:tx>
          <c:invertIfNegative val="0"/>
          <c:errBars>
            <c:errBarType val="both"/>
            <c:errValType val="cust"/>
            <c:noEndCap val="0"/>
            <c:plus>
              <c:numRef>
                <c:f>'Plate 1 Extracellular raw data'!$C$21:$H$21</c:f>
                <c:numCache>
                  <c:formatCode>General</c:formatCode>
                  <c:ptCount val="6"/>
                  <c:pt idx="0">
                    <c:v>82.372119999999995</c:v>
                  </c:pt>
                  <c:pt idx="1">
                    <c:v>75.390510000000006</c:v>
                  </c:pt>
                  <c:pt idx="2">
                    <c:v>84.086640000000003</c:v>
                  </c:pt>
                  <c:pt idx="3">
                    <c:v>75.910579999999996</c:v>
                  </c:pt>
                  <c:pt idx="4">
                    <c:v>27.01041</c:v>
                  </c:pt>
                  <c:pt idx="5">
                    <c:v>50.087429999999998</c:v>
                  </c:pt>
                </c:numCache>
              </c:numRef>
            </c:plus>
            <c:minus>
              <c:numRef>
                <c:f>'Plate 1 Extracellular raw data'!$C$21:$H$21</c:f>
                <c:numCache>
                  <c:formatCode>General</c:formatCode>
                  <c:ptCount val="6"/>
                  <c:pt idx="0">
                    <c:v>82.372119999999995</c:v>
                  </c:pt>
                  <c:pt idx="1">
                    <c:v>75.390510000000006</c:v>
                  </c:pt>
                  <c:pt idx="2">
                    <c:v>84.086640000000003</c:v>
                  </c:pt>
                  <c:pt idx="3">
                    <c:v>75.910579999999996</c:v>
                  </c:pt>
                  <c:pt idx="4">
                    <c:v>27.01041</c:v>
                  </c:pt>
                  <c:pt idx="5">
                    <c:v>50.087429999999998</c:v>
                  </c:pt>
                </c:numCache>
              </c:numRef>
            </c:minus>
          </c:errBars>
          <c:cat>
            <c:numRef>
              <c:f>'Plate 1 Extracellular raw data'!$V$14:$V$19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'Plate 1 Extracellular raw data'!$C$10:$H$10</c:f>
              <c:numCache>
                <c:formatCode>General</c:formatCode>
                <c:ptCount val="6"/>
                <c:pt idx="0">
                  <c:v>211</c:v>
                </c:pt>
                <c:pt idx="1">
                  <c:v>1074.75</c:v>
                </c:pt>
                <c:pt idx="2">
                  <c:v>562.75</c:v>
                </c:pt>
                <c:pt idx="3">
                  <c:v>306.5</c:v>
                </c:pt>
                <c:pt idx="4">
                  <c:v>303.25</c:v>
                </c:pt>
                <c:pt idx="5">
                  <c:v>255.5</c:v>
                </c:pt>
              </c:numCache>
            </c:numRef>
          </c:val>
        </c:ser>
        <c:ser>
          <c:idx val="3"/>
          <c:order val="3"/>
          <c:tx>
            <c:v>50,000</c:v>
          </c:tx>
          <c:invertIfNegative val="0"/>
          <c:errBars>
            <c:errBarType val="both"/>
            <c:errValType val="cust"/>
            <c:noEndCap val="0"/>
            <c:plus>
              <c:numRef>
                <c:f>'Plate 1 Extracellular raw data'!$C$22:$H$22</c:f>
                <c:numCache>
                  <c:formatCode>General</c:formatCode>
                  <c:ptCount val="6"/>
                  <c:pt idx="0">
                    <c:v>591.59749999999997</c:v>
                  </c:pt>
                  <c:pt idx="1">
                    <c:v>246.43029999999999</c:v>
                  </c:pt>
                  <c:pt idx="2">
                    <c:v>488.3897</c:v>
                  </c:pt>
                  <c:pt idx="3">
                    <c:v>576.39340000000004</c:v>
                  </c:pt>
                  <c:pt idx="4">
                    <c:v>143.4486</c:v>
                  </c:pt>
                  <c:pt idx="5">
                    <c:v>20.5</c:v>
                  </c:pt>
                </c:numCache>
              </c:numRef>
            </c:plus>
            <c:minus>
              <c:numRef>
                <c:f>'Plate 1 Extracellular raw data'!$C$22:$H$22</c:f>
                <c:numCache>
                  <c:formatCode>General</c:formatCode>
                  <c:ptCount val="6"/>
                  <c:pt idx="0">
                    <c:v>591.59749999999997</c:v>
                  </c:pt>
                  <c:pt idx="1">
                    <c:v>246.43029999999999</c:v>
                  </c:pt>
                  <c:pt idx="2">
                    <c:v>488.3897</c:v>
                  </c:pt>
                  <c:pt idx="3">
                    <c:v>576.39340000000004</c:v>
                  </c:pt>
                  <c:pt idx="4">
                    <c:v>143.4486</c:v>
                  </c:pt>
                  <c:pt idx="5">
                    <c:v>20.5</c:v>
                  </c:pt>
                </c:numCache>
              </c:numRef>
            </c:minus>
          </c:errBars>
          <c:cat>
            <c:numRef>
              <c:f>'Plate 1 Extracellular raw data'!$V$14:$V$19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'Plate 1 Extracellular raw data'!$C$11:$H$11</c:f>
              <c:numCache>
                <c:formatCode>General</c:formatCode>
                <c:ptCount val="6"/>
                <c:pt idx="0">
                  <c:v>904</c:v>
                </c:pt>
                <c:pt idx="1">
                  <c:v>1958.75</c:v>
                </c:pt>
                <c:pt idx="2">
                  <c:v>1880</c:v>
                </c:pt>
                <c:pt idx="3">
                  <c:v>1641.25</c:v>
                </c:pt>
                <c:pt idx="4">
                  <c:v>450</c:v>
                </c:pt>
                <c:pt idx="5">
                  <c:v>252.5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368576"/>
        <c:axId val="125772160"/>
      </c:barChart>
      <c:catAx>
        <c:axId val="12536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Fold</a:t>
                </a:r>
                <a:r>
                  <a:rPr lang="en-GB" baseline="0"/>
                  <a:t> dilution from producer cells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5772160"/>
        <c:crosses val="autoZero"/>
        <c:auto val="1"/>
        <c:lblAlgn val="ctr"/>
        <c:lblOffset val="100"/>
        <c:noMultiLvlLbl val="0"/>
      </c:catAx>
      <c:valAx>
        <c:axId val="1257721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NS5A</a:t>
                </a:r>
                <a:r>
                  <a:rPr lang="en-GB" baseline="0"/>
                  <a:t> +ve cells/ well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53685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200"/>
              <a:t>Clarified</a:t>
            </a:r>
            <a:r>
              <a:rPr lang="en-GB" sz="1200" baseline="0"/>
              <a:t> vs Unclarified supernatant for optimised cells seeded</a:t>
            </a:r>
            <a:endParaRPr lang="en-GB" sz="12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'Plate 1 Extracellular raw data'!$AF$31</c:f>
              <c:strCache>
                <c:ptCount val="1"/>
                <c:pt idx="0">
                  <c:v>25,000 cells
Clarified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'Plate 1 Extracellular raw data'!$Y$31:$AD$31</c:f>
                <c:numCache>
                  <c:formatCode>General</c:formatCode>
                  <c:ptCount val="6"/>
                  <c:pt idx="0">
                    <c:v>862.53740000000005</c:v>
                  </c:pt>
                  <c:pt idx="1">
                    <c:v>89.9208</c:v>
                  </c:pt>
                  <c:pt idx="2">
                    <c:v>119.9753</c:v>
                  </c:pt>
                  <c:pt idx="3">
                    <c:v>60.765259999999998</c:v>
                  </c:pt>
                  <c:pt idx="4">
                    <c:v>51.410110000000003</c:v>
                  </c:pt>
                  <c:pt idx="5">
                    <c:v>13.00881</c:v>
                  </c:pt>
                </c:numCache>
              </c:numRef>
            </c:plus>
            <c:minus>
              <c:numRef>
                <c:f>'Plate 1 Extracellular raw data'!$Y$31:$AD$31</c:f>
                <c:numCache>
                  <c:formatCode>General</c:formatCode>
                  <c:ptCount val="6"/>
                  <c:pt idx="0">
                    <c:v>862.53740000000005</c:v>
                  </c:pt>
                  <c:pt idx="1">
                    <c:v>89.9208</c:v>
                  </c:pt>
                  <c:pt idx="2">
                    <c:v>119.9753</c:v>
                  </c:pt>
                  <c:pt idx="3">
                    <c:v>60.765259999999998</c:v>
                  </c:pt>
                  <c:pt idx="4">
                    <c:v>51.410110000000003</c:v>
                  </c:pt>
                  <c:pt idx="5">
                    <c:v>13.00881</c:v>
                  </c:pt>
                </c:numCache>
              </c:numRef>
            </c:minus>
          </c:errBars>
          <c:cat>
            <c:numRef>
              <c:f>'Plate 1 Extracellular raw data'!$V$14:$V$19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'Plate 1 Extracellular raw data'!$R$31:$W$31</c:f>
              <c:numCache>
                <c:formatCode>General</c:formatCode>
                <c:ptCount val="6"/>
                <c:pt idx="0">
                  <c:v>2095.25</c:v>
                </c:pt>
                <c:pt idx="1">
                  <c:v>934.5</c:v>
                </c:pt>
                <c:pt idx="2">
                  <c:v>586.5</c:v>
                </c:pt>
                <c:pt idx="3">
                  <c:v>378.5</c:v>
                </c:pt>
                <c:pt idx="4">
                  <c:v>259</c:v>
                </c:pt>
                <c:pt idx="5">
                  <c:v>180.25</c:v>
                </c:pt>
              </c:numCache>
            </c:numRef>
          </c:val>
        </c:ser>
        <c:ser>
          <c:idx val="1"/>
          <c:order val="1"/>
          <c:tx>
            <c:strRef>
              <c:f>'Plate 1 Extracellular raw data'!$AF$32</c:f>
              <c:strCache>
                <c:ptCount val="1"/>
                <c:pt idx="0">
                  <c:v>25,000 cells
Unlarified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'Plate 1 Extracellular raw data'!$Y$32:$AD$32</c:f>
                <c:numCache>
                  <c:formatCode>General</c:formatCode>
                  <c:ptCount val="6"/>
                  <c:pt idx="0">
                    <c:v>82.372119999999995</c:v>
                  </c:pt>
                  <c:pt idx="1">
                    <c:v>75.390510000000006</c:v>
                  </c:pt>
                  <c:pt idx="2">
                    <c:v>84.086640000000003</c:v>
                  </c:pt>
                  <c:pt idx="3">
                    <c:v>75.910579999999996</c:v>
                  </c:pt>
                  <c:pt idx="4">
                    <c:v>27.01041</c:v>
                  </c:pt>
                  <c:pt idx="5">
                    <c:v>50.087429999999998</c:v>
                  </c:pt>
                </c:numCache>
              </c:numRef>
            </c:plus>
            <c:minus>
              <c:numRef>
                <c:f>'Plate 1 Extracellular raw data'!$Y$32:$AD$32</c:f>
                <c:numCache>
                  <c:formatCode>General</c:formatCode>
                  <c:ptCount val="6"/>
                  <c:pt idx="0">
                    <c:v>82.372119999999995</c:v>
                  </c:pt>
                  <c:pt idx="1">
                    <c:v>75.390510000000006</c:v>
                  </c:pt>
                  <c:pt idx="2">
                    <c:v>84.086640000000003</c:v>
                  </c:pt>
                  <c:pt idx="3">
                    <c:v>75.910579999999996</c:v>
                  </c:pt>
                  <c:pt idx="4">
                    <c:v>27.01041</c:v>
                  </c:pt>
                  <c:pt idx="5">
                    <c:v>50.087429999999998</c:v>
                  </c:pt>
                </c:numCache>
              </c:numRef>
            </c:minus>
          </c:errBars>
          <c:cat>
            <c:numRef>
              <c:f>'Plate 1 Extracellular raw data'!$V$14:$V$19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'Plate 1 Extracellular raw data'!$R$32:$W$32</c:f>
              <c:numCache>
                <c:formatCode>General</c:formatCode>
                <c:ptCount val="6"/>
                <c:pt idx="0">
                  <c:v>211</c:v>
                </c:pt>
                <c:pt idx="1">
                  <c:v>1074.75</c:v>
                </c:pt>
                <c:pt idx="2">
                  <c:v>562.75</c:v>
                </c:pt>
                <c:pt idx="3">
                  <c:v>306.5</c:v>
                </c:pt>
                <c:pt idx="4">
                  <c:v>303.25</c:v>
                </c:pt>
                <c:pt idx="5">
                  <c:v>255.5</c:v>
                </c:pt>
              </c:numCache>
            </c:numRef>
          </c:val>
        </c:ser>
        <c:ser>
          <c:idx val="2"/>
          <c:order val="2"/>
          <c:tx>
            <c:strRef>
              <c:f>'Plate 1 Extracellular raw data'!$AF$33</c:f>
              <c:strCache>
                <c:ptCount val="1"/>
                <c:pt idx="0">
                  <c:v>12,500 cells
Clarified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'Plate 1 Extracellular raw data'!$Y$33:$AD$33</c:f>
                <c:numCache>
                  <c:formatCode>General</c:formatCode>
                  <c:ptCount val="6"/>
                  <c:pt idx="0">
                    <c:v>450.58510000000001</c:v>
                  </c:pt>
                  <c:pt idx="1">
                    <c:v>58.222270000000002</c:v>
                  </c:pt>
                  <c:pt idx="2">
                    <c:v>24.16394</c:v>
                  </c:pt>
                  <c:pt idx="3">
                    <c:v>31.10332</c:v>
                  </c:pt>
                  <c:pt idx="4">
                    <c:v>34.656350000000003</c:v>
                  </c:pt>
                  <c:pt idx="5">
                    <c:v>17.687100000000001</c:v>
                  </c:pt>
                </c:numCache>
              </c:numRef>
            </c:plus>
            <c:minus>
              <c:numRef>
                <c:f>'Plate 1 Extracellular raw data'!$Y$33:$AD$33</c:f>
                <c:numCache>
                  <c:formatCode>General</c:formatCode>
                  <c:ptCount val="6"/>
                  <c:pt idx="0">
                    <c:v>450.58510000000001</c:v>
                  </c:pt>
                  <c:pt idx="1">
                    <c:v>58.222270000000002</c:v>
                  </c:pt>
                  <c:pt idx="2">
                    <c:v>24.16394</c:v>
                  </c:pt>
                  <c:pt idx="3">
                    <c:v>31.10332</c:v>
                  </c:pt>
                  <c:pt idx="4">
                    <c:v>34.656350000000003</c:v>
                  </c:pt>
                  <c:pt idx="5">
                    <c:v>17.687100000000001</c:v>
                  </c:pt>
                </c:numCache>
              </c:numRef>
            </c:minus>
          </c:errBars>
          <c:cat>
            <c:numRef>
              <c:f>'Plate 1 Extracellular raw data'!$V$14:$V$19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'Plate 1 Extracellular raw data'!$R$33:$W$33</c:f>
              <c:numCache>
                <c:formatCode>General</c:formatCode>
                <c:ptCount val="6"/>
                <c:pt idx="0">
                  <c:v>1753.75</c:v>
                </c:pt>
                <c:pt idx="1">
                  <c:v>590</c:v>
                </c:pt>
                <c:pt idx="2">
                  <c:v>204.25</c:v>
                </c:pt>
                <c:pt idx="3">
                  <c:v>214.5</c:v>
                </c:pt>
                <c:pt idx="4">
                  <c:v>200.75</c:v>
                </c:pt>
                <c:pt idx="5">
                  <c:v>136</c:v>
                </c:pt>
              </c:numCache>
            </c:numRef>
          </c:val>
        </c:ser>
        <c:ser>
          <c:idx val="3"/>
          <c:order val="3"/>
          <c:tx>
            <c:strRef>
              <c:f>'Plate 1 Extracellular raw data'!$AF$34</c:f>
              <c:strCache>
                <c:ptCount val="1"/>
                <c:pt idx="0">
                  <c:v>12,500 cells
Unclarified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'Plate 1 Extracellular raw data'!$Y$34:$AD$34</c:f>
                <c:numCache>
                  <c:formatCode>General</c:formatCode>
                  <c:ptCount val="6"/>
                  <c:pt idx="0">
                    <c:v>563.58889999999997</c:v>
                  </c:pt>
                  <c:pt idx="1">
                    <c:v>71.834729999999993</c:v>
                  </c:pt>
                  <c:pt idx="2">
                    <c:v>86.945859999999996</c:v>
                  </c:pt>
                  <c:pt idx="3">
                    <c:v>59.290779999999998</c:v>
                  </c:pt>
                  <c:pt idx="4">
                    <c:v>28.991379999999999</c:v>
                  </c:pt>
                  <c:pt idx="5">
                    <c:v>122.35809999999999</c:v>
                  </c:pt>
                </c:numCache>
              </c:numRef>
            </c:plus>
            <c:minus>
              <c:numRef>
                <c:f>'Plate 1 Extracellular raw data'!$Y$34:$AD$34</c:f>
                <c:numCache>
                  <c:formatCode>General</c:formatCode>
                  <c:ptCount val="6"/>
                  <c:pt idx="0">
                    <c:v>563.58889999999997</c:v>
                  </c:pt>
                  <c:pt idx="1">
                    <c:v>71.834729999999993</c:v>
                  </c:pt>
                  <c:pt idx="2">
                    <c:v>86.945859999999996</c:v>
                  </c:pt>
                  <c:pt idx="3">
                    <c:v>59.290779999999998</c:v>
                  </c:pt>
                  <c:pt idx="4">
                    <c:v>28.991379999999999</c:v>
                  </c:pt>
                  <c:pt idx="5">
                    <c:v>122.35809999999999</c:v>
                  </c:pt>
                </c:numCache>
              </c:numRef>
            </c:minus>
          </c:errBars>
          <c:cat>
            <c:numRef>
              <c:f>'Plate 1 Extracellular raw data'!$V$14:$V$19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'Plate 1 Extracellular raw data'!$R$34:$W$34</c:f>
              <c:numCache>
                <c:formatCode>General</c:formatCode>
                <c:ptCount val="6"/>
                <c:pt idx="0">
                  <c:v>2317</c:v>
                </c:pt>
                <c:pt idx="1">
                  <c:v>542.25</c:v>
                </c:pt>
                <c:pt idx="2">
                  <c:v>279.5</c:v>
                </c:pt>
                <c:pt idx="3">
                  <c:v>211.25</c:v>
                </c:pt>
                <c:pt idx="4">
                  <c:v>218</c:v>
                </c:pt>
                <c:pt idx="5">
                  <c:v>334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801216"/>
        <c:axId val="125803136"/>
      </c:barChart>
      <c:catAx>
        <c:axId val="12580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Fold</a:t>
                </a:r>
                <a:r>
                  <a:rPr lang="en-GB" baseline="0"/>
                  <a:t> dilution from producer cells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5803136"/>
        <c:crosses val="autoZero"/>
        <c:auto val="1"/>
        <c:lblAlgn val="ctr"/>
        <c:lblOffset val="100"/>
        <c:noMultiLvlLbl val="0"/>
      </c:catAx>
      <c:valAx>
        <c:axId val="1258031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NS5A</a:t>
                </a:r>
                <a:r>
                  <a:rPr lang="en-GB" baseline="0"/>
                  <a:t> +ve cells/ well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58012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200"/>
              <a:t>Comparison clarified vs unclarified supernatant</a:t>
            </a:r>
          </a:p>
          <a:p>
            <a:pPr>
              <a:defRPr/>
            </a:pPr>
            <a:r>
              <a:rPr lang="en-GB" sz="800"/>
              <a:t>25,000 cells seeded, optimal</a:t>
            </a:r>
            <a:r>
              <a:rPr lang="en-GB" sz="800" baseline="0"/>
              <a:t> dilutions</a:t>
            </a:r>
            <a:endParaRPr lang="en-GB" sz="8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559864664219877"/>
          <c:y val="0.13900877144455304"/>
          <c:w val="0.74995727193851802"/>
          <c:h val="0.64177174574489659"/>
        </c:manualLayout>
      </c:layout>
      <c:barChart>
        <c:barDir val="col"/>
        <c:grouping val="clustered"/>
        <c:varyColors val="0"/>
        <c:ser>
          <c:idx val="0"/>
          <c:order val="0"/>
          <c:tx>
            <c:v>Clarified</c:v>
          </c:tx>
          <c:invertIfNegative val="0"/>
          <c:errBars>
            <c:errBarType val="both"/>
            <c:errValType val="cust"/>
            <c:noEndCap val="0"/>
            <c:plus>
              <c:numRef>
                <c:f>'Plate 1 Extracellular raw data'!$Z$40:$AE$40</c:f>
                <c:numCache>
                  <c:formatCode>General</c:formatCode>
                  <c:ptCount val="6"/>
                  <c:pt idx="0">
                    <c:v>89.9208</c:v>
                  </c:pt>
                  <c:pt idx="1">
                    <c:v>17.839559999999999</c:v>
                  </c:pt>
                  <c:pt idx="2">
                    <c:v>119.9753</c:v>
                  </c:pt>
                  <c:pt idx="3">
                    <c:v>35.577089999999998</c:v>
                  </c:pt>
                  <c:pt idx="4">
                    <c:v>13.00881</c:v>
                  </c:pt>
                  <c:pt idx="5">
                    <c:v>21.147790000000001</c:v>
                  </c:pt>
                </c:numCache>
              </c:numRef>
            </c:plus>
            <c:minus>
              <c:numRef>
                <c:f>'Plate 1 Extracellular raw data'!$Z$40:$AE$40</c:f>
                <c:numCache>
                  <c:formatCode>General</c:formatCode>
                  <c:ptCount val="6"/>
                  <c:pt idx="0">
                    <c:v>89.9208</c:v>
                  </c:pt>
                  <c:pt idx="1">
                    <c:v>17.839559999999999</c:v>
                  </c:pt>
                  <c:pt idx="2">
                    <c:v>119.9753</c:v>
                  </c:pt>
                  <c:pt idx="3">
                    <c:v>35.577089999999998</c:v>
                  </c:pt>
                  <c:pt idx="4">
                    <c:v>13.00881</c:v>
                  </c:pt>
                  <c:pt idx="5">
                    <c:v>21.147790000000001</c:v>
                  </c:pt>
                </c:numCache>
              </c:numRef>
            </c:minus>
          </c:errBars>
          <c:cat>
            <c:strRef>
              <c:f>'Plate 1 Extracellular raw data'!$AH$39:$AH$46</c:f>
              <c:strCache>
                <c:ptCount val="8"/>
                <c:pt idx="0">
                  <c:v>WT</c:v>
                </c:pt>
                <c:pt idx="1">
                  <c:v>GND</c:v>
                </c:pt>
                <c:pt idx="3">
                  <c:v>WT</c:v>
                </c:pt>
                <c:pt idx="4">
                  <c:v>GND</c:v>
                </c:pt>
                <c:pt idx="6">
                  <c:v>WT</c:v>
                </c:pt>
                <c:pt idx="7">
                  <c:v>GND</c:v>
                </c:pt>
              </c:strCache>
            </c:strRef>
          </c:cat>
          <c:val>
            <c:numRef>
              <c:f>'Plate 1 Extracellular raw data'!$Q$40:$X$40</c:f>
              <c:numCache>
                <c:formatCode>General</c:formatCode>
                <c:ptCount val="8"/>
                <c:pt idx="0">
                  <c:v>934.5</c:v>
                </c:pt>
                <c:pt idx="1">
                  <c:v>30.5</c:v>
                </c:pt>
                <c:pt idx="3">
                  <c:v>586.5</c:v>
                </c:pt>
                <c:pt idx="4">
                  <c:v>67.75</c:v>
                </c:pt>
                <c:pt idx="6">
                  <c:v>180.25</c:v>
                </c:pt>
                <c:pt idx="7">
                  <c:v>33.75</c:v>
                </c:pt>
              </c:numCache>
            </c:numRef>
          </c:val>
        </c:ser>
        <c:ser>
          <c:idx val="1"/>
          <c:order val="1"/>
          <c:tx>
            <c:v>Unclarified</c:v>
          </c:tx>
          <c:invertIfNegative val="0"/>
          <c:errBars>
            <c:errBarType val="both"/>
            <c:errValType val="cust"/>
            <c:noEndCap val="0"/>
            <c:plus>
              <c:numRef>
                <c:f>'Plate 1 Extracellular raw data'!$Z$41:$AE$41</c:f>
                <c:numCache>
                  <c:formatCode>General</c:formatCode>
                  <c:ptCount val="6"/>
                  <c:pt idx="0">
                    <c:v>75.390510000000006</c:v>
                  </c:pt>
                  <c:pt idx="1">
                    <c:v>3.752777</c:v>
                  </c:pt>
                  <c:pt idx="2">
                    <c:v>84.086640000000003</c:v>
                  </c:pt>
                  <c:pt idx="3">
                    <c:v>13.966480000000001</c:v>
                  </c:pt>
                  <c:pt idx="4">
                    <c:v>50.087429999999998</c:v>
                  </c:pt>
                  <c:pt idx="5">
                    <c:v>3.752777</c:v>
                  </c:pt>
                </c:numCache>
              </c:numRef>
            </c:plus>
            <c:minus>
              <c:numRef>
                <c:f>'Plate 1 Extracellular raw data'!$Z$41:$AE$41</c:f>
                <c:numCache>
                  <c:formatCode>General</c:formatCode>
                  <c:ptCount val="6"/>
                  <c:pt idx="0">
                    <c:v>75.390510000000006</c:v>
                  </c:pt>
                  <c:pt idx="1">
                    <c:v>3.752777</c:v>
                  </c:pt>
                  <c:pt idx="2">
                    <c:v>84.086640000000003</c:v>
                  </c:pt>
                  <c:pt idx="3">
                    <c:v>13.966480000000001</c:v>
                  </c:pt>
                  <c:pt idx="4">
                    <c:v>50.087429999999998</c:v>
                  </c:pt>
                  <c:pt idx="5">
                    <c:v>3.752777</c:v>
                  </c:pt>
                </c:numCache>
              </c:numRef>
            </c:minus>
          </c:errBars>
          <c:cat>
            <c:strRef>
              <c:f>'Plate 1 Extracellular raw data'!$AH$39:$AH$46</c:f>
              <c:strCache>
                <c:ptCount val="8"/>
                <c:pt idx="0">
                  <c:v>WT</c:v>
                </c:pt>
                <c:pt idx="1">
                  <c:v>GND</c:v>
                </c:pt>
                <c:pt idx="3">
                  <c:v>WT</c:v>
                </c:pt>
                <c:pt idx="4">
                  <c:v>GND</c:v>
                </c:pt>
                <c:pt idx="6">
                  <c:v>WT</c:v>
                </c:pt>
                <c:pt idx="7">
                  <c:v>GND</c:v>
                </c:pt>
              </c:strCache>
            </c:strRef>
          </c:cat>
          <c:val>
            <c:numRef>
              <c:f>'Plate 1 Extracellular raw data'!$Q$41:$X$41</c:f>
              <c:numCache>
                <c:formatCode>General</c:formatCode>
                <c:ptCount val="8"/>
                <c:pt idx="0">
                  <c:v>1074.75</c:v>
                </c:pt>
                <c:pt idx="1">
                  <c:v>6.5</c:v>
                </c:pt>
                <c:pt idx="3">
                  <c:v>562.75</c:v>
                </c:pt>
                <c:pt idx="4">
                  <c:v>30.25</c:v>
                </c:pt>
                <c:pt idx="6">
                  <c:v>255.5</c:v>
                </c:pt>
                <c:pt idx="7">
                  <c:v>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832576"/>
        <c:axId val="125851136"/>
      </c:barChart>
      <c:catAx>
        <c:axId val="125832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JFH1</a:t>
                </a:r>
                <a:r>
                  <a:rPr lang="en-GB" baseline="0"/>
                  <a:t> construct and fold dilution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35525105005027896"/>
              <c:y val="0.93362198577636812"/>
            </c:manualLayout>
          </c:layout>
          <c:overlay val="0"/>
        </c:title>
        <c:majorTickMark val="out"/>
        <c:minorTickMark val="none"/>
        <c:tickLblPos val="nextTo"/>
        <c:crossAx val="125851136"/>
        <c:crosses val="autoZero"/>
        <c:auto val="1"/>
        <c:lblAlgn val="ctr"/>
        <c:lblOffset val="100"/>
        <c:noMultiLvlLbl val="0"/>
      </c:catAx>
      <c:valAx>
        <c:axId val="125851136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NS5A</a:t>
                </a:r>
                <a:r>
                  <a:rPr lang="en-GB" baseline="0"/>
                  <a:t> +ve cells/ well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58325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104775</xdr:colOff>
      <xdr:row>6</xdr:row>
      <xdr:rowOff>166687</xdr:rowOff>
    </xdr:from>
    <xdr:to>
      <xdr:col>32</xdr:col>
      <xdr:colOff>409575</xdr:colOff>
      <xdr:row>21</xdr:row>
      <xdr:rowOff>52387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600075</xdr:colOff>
      <xdr:row>42</xdr:row>
      <xdr:rowOff>119060</xdr:rowOff>
    </xdr:from>
    <xdr:to>
      <xdr:col>24</xdr:col>
      <xdr:colOff>295275</xdr:colOff>
      <xdr:row>59</xdr:row>
      <xdr:rowOff>171449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38100</xdr:colOff>
      <xdr:row>3</xdr:row>
      <xdr:rowOff>80962</xdr:rowOff>
    </xdr:from>
    <xdr:to>
      <xdr:col>22</xdr:col>
      <xdr:colOff>342900</xdr:colOff>
      <xdr:row>17</xdr:row>
      <xdr:rowOff>157162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0.18333</cdr:x>
      <cdr:y>0.87108</cdr:y>
    </cdr:from>
    <cdr:to>
      <cdr:x>0.8375</cdr:x>
      <cdr:y>0.95008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8200" y="2659204"/>
          <a:ext cx="2990850" cy="2411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/>
            <a:t>4X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76200</xdr:colOff>
      <xdr:row>8</xdr:row>
      <xdr:rowOff>42862</xdr:rowOff>
    </xdr:from>
    <xdr:to>
      <xdr:col>21</xdr:col>
      <xdr:colOff>381000</xdr:colOff>
      <xdr:row>22</xdr:row>
      <xdr:rowOff>119062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104775</xdr:colOff>
      <xdr:row>23</xdr:row>
      <xdr:rowOff>14287</xdr:rowOff>
    </xdr:from>
    <xdr:to>
      <xdr:col>21</xdr:col>
      <xdr:colOff>409575</xdr:colOff>
      <xdr:row>37</xdr:row>
      <xdr:rowOff>90487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</xdr:row>
      <xdr:rowOff>9524</xdr:rowOff>
    </xdr:from>
    <xdr:to>
      <xdr:col>12</xdr:col>
      <xdr:colOff>285751</xdr:colOff>
      <xdr:row>24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463260</xdr:colOff>
      <xdr:row>1</xdr:row>
      <xdr:rowOff>148071</xdr:rowOff>
    </xdr:from>
    <xdr:to>
      <xdr:col>26</xdr:col>
      <xdr:colOff>38099</xdr:colOff>
      <xdr:row>25</xdr:row>
      <xdr:rowOff>14721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35</xdr:row>
      <xdr:rowOff>17318</xdr:rowOff>
    </xdr:from>
    <xdr:to>
      <xdr:col>12</xdr:col>
      <xdr:colOff>247650</xdr:colOff>
      <xdr:row>54</xdr:row>
      <xdr:rowOff>93518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27708</xdr:colOff>
      <xdr:row>35</xdr:row>
      <xdr:rowOff>138545</xdr:rowOff>
    </xdr:from>
    <xdr:to>
      <xdr:col>26</xdr:col>
      <xdr:colOff>205220</xdr:colOff>
      <xdr:row>57</xdr:row>
      <xdr:rowOff>14720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28575</xdr:colOff>
      <xdr:row>68</xdr:row>
      <xdr:rowOff>147637</xdr:rowOff>
    </xdr:from>
    <xdr:to>
      <xdr:col>25</xdr:col>
      <xdr:colOff>219075</xdr:colOff>
      <xdr:row>91</xdr:row>
      <xdr:rowOff>123825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247650</xdr:colOff>
      <xdr:row>58</xdr:row>
      <xdr:rowOff>171450</xdr:rowOff>
    </xdr:from>
    <xdr:to>
      <xdr:col>14</xdr:col>
      <xdr:colOff>552450</xdr:colOff>
      <xdr:row>73</xdr:row>
      <xdr:rowOff>57150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0.90345</cdr:x>
      <cdr:y>0.30342</cdr:y>
    </cdr:from>
    <cdr:to>
      <cdr:x>0.99172</cdr:x>
      <cdr:y>0.44872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238874" y="1352552"/>
          <a:ext cx="609601" cy="6476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/>
            <a:t>Cells seeded 4</a:t>
          </a:r>
          <a:r>
            <a:rPr lang="en-GB" sz="1100" baseline="0"/>
            <a:t> h.p.e</a:t>
          </a:r>
          <a:endParaRPr lang="en-GB" sz="1100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0.89811</cdr:x>
      <cdr:y>0.30758</cdr:y>
    </cdr:from>
    <cdr:to>
      <cdr:x>0.98663</cdr:x>
      <cdr:y>0.4535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184900" y="1365250"/>
          <a:ext cx="609601" cy="6476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Cells seeded 4</a:t>
          </a:r>
          <a:r>
            <a:rPr lang="en-GB" sz="1100" baseline="0"/>
            <a:t> h.p.e</a:t>
          </a:r>
          <a:endParaRPr lang="en-GB" sz="1100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0.16812</cdr:x>
      <cdr:y>0.84766</cdr:y>
    </cdr:from>
    <cdr:to>
      <cdr:x>0.21715</cdr:x>
      <cdr:y>0.92666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57741" y="3447585"/>
          <a:ext cx="337685" cy="3213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GB" sz="1100"/>
            <a:t>4x                                    </a:t>
          </a:r>
        </a:p>
      </cdr:txBody>
    </cdr:sp>
  </cdr:relSizeAnchor>
  <cdr:relSizeAnchor xmlns:cdr="http://schemas.openxmlformats.org/drawingml/2006/chartDrawing">
    <cdr:from>
      <cdr:x>0.45228</cdr:x>
      <cdr:y>0.84778</cdr:y>
    </cdr:from>
    <cdr:to>
      <cdr:x>0.51176</cdr:x>
      <cdr:y>0.91335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114676" y="3448050"/>
          <a:ext cx="4095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GB" sz="1100"/>
            <a:t>8x</a:t>
          </a:r>
        </a:p>
      </cdr:txBody>
    </cdr:sp>
  </cdr:relSizeAnchor>
  <cdr:relSizeAnchor xmlns:cdr="http://schemas.openxmlformats.org/drawingml/2006/chartDrawing">
    <cdr:from>
      <cdr:x>0.65145</cdr:x>
      <cdr:y>0.85246</cdr:y>
    </cdr:from>
    <cdr:to>
      <cdr:x>0.85477</cdr:x>
      <cdr:y>0.97424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486276" y="3467100"/>
          <a:ext cx="1400175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/>
            <a:t>Base of linear range </a:t>
          </a:r>
        </a:p>
        <a:p xmlns:a="http://schemas.openxmlformats.org/drawingml/2006/main">
          <a:pPr algn="ctr"/>
          <a:r>
            <a:rPr lang="en-GB" sz="1100"/>
            <a:t>(64x)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571500</xdr:colOff>
      <xdr:row>3</xdr:row>
      <xdr:rowOff>14287</xdr:rowOff>
    </xdr:from>
    <xdr:to>
      <xdr:col>22</xdr:col>
      <xdr:colOff>266700</xdr:colOff>
      <xdr:row>17</xdr:row>
      <xdr:rowOff>90487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66675</xdr:colOff>
      <xdr:row>18</xdr:row>
      <xdr:rowOff>61912</xdr:rowOff>
    </xdr:from>
    <xdr:to>
      <xdr:col>22</xdr:col>
      <xdr:colOff>371475</xdr:colOff>
      <xdr:row>32</xdr:row>
      <xdr:rowOff>138112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571500</xdr:colOff>
      <xdr:row>3</xdr:row>
      <xdr:rowOff>66675</xdr:rowOff>
    </xdr:from>
    <xdr:to>
      <xdr:col>21</xdr:col>
      <xdr:colOff>266700</xdr:colOff>
      <xdr:row>17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571500</xdr:colOff>
      <xdr:row>19</xdr:row>
      <xdr:rowOff>23812</xdr:rowOff>
    </xdr:from>
    <xdr:to>
      <xdr:col>21</xdr:col>
      <xdr:colOff>266700</xdr:colOff>
      <xdr:row>33</xdr:row>
      <xdr:rowOff>100012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oe's%20Plate%201%20HS%20Analy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Figures"/>
      <sheetName val="Sheet3"/>
    </sheetNames>
    <sheetDataSet>
      <sheetData sheetId="0" refreshError="1"/>
      <sheetData sheetId="1">
        <row r="63">
          <cell r="E63">
            <v>2805</v>
          </cell>
          <cell r="F63">
            <v>873.5</v>
          </cell>
          <cell r="G63">
            <v>617.25</v>
          </cell>
          <cell r="H63">
            <v>334.25</v>
          </cell>
          <cell r="I63">
            <v>197.25</v>
          </cell>
          <cell r="J63">
            <v>91.5</v>
          </cell>
        </row>
        <row r="64">
          <cell r="E64">
            <v>242.80269999999999</v>
          </cell>
          <cell r="F64">
            <v>111.724</v>
          </cell>
          <cell r="G64">
            <v>134.93049999999999</v>
          </cell>
          <cell r="H64">
            <v>48.74145</v>
          </cell>
          <cell r="I64">
            <v>57.996229999999997</v>
          </cell>
          <cell r="J64">
            <v>15.146509999999999</v>
          </cell>
        </row>
        <row r="73">
          <cell r="E73">
            <v>56100</v>
          </cell>
          <cell r="F73">
            <v>34940</v>
          </cell>
          <cell r="G73">
            <v>49380</v>
          </cell>
          <cell r="H73">
            <v>53480</v>
          </cell>
          <cell r="I73">
            <v>63120</v>
          </cell>
          <cell r="J73">
            <v>58560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H46"/>
  <sheetViews>
    <sheetView workbookViewId="0">
      <selection activeCell="S23" sqref="S23"/>
    </sheetView>
  </sheetViews>
  <sheetFormatPr defaultRowHeight="15" x14ac:dyDescent="0.25"/>
  <cols>
    <col min="32" max="32" width="17.85546875" customWidth="1"/>
  </cols>
  <sheetData>
    <row r="2" spans="2:22" x14ac:dyDescent="0.25">
      <c r="B2" t="s">
        <v>0</v>
      </c>
    </row>
    <row r="4" spans="2:22" x14ac:dyDescent="0.25">
      <c r="B4" t="s">
        <v>1</v>
      </c>
      <c r="C4" s="1">
        <v>41926.5625</v>
      </c>
      <c r="D4" t="s">
        <v>2</v>
      </c>
      <c r="E4">
        <v>0</v>
      </c>
      <c r="F4" t="s">
        <v>3</v>
      </c>
    </row>
    <row r="6" spans="2:22" x14ac:dyDescent="0.25">
      <c r="B6" t="s">
        <v>4</v>
      </c>
    </row>
    <row r="7" spans="2:22" x14ac:dyDescent="0.25">
      <c r="C7">
        <v>1</v>
      </c>
      <c r="D7">
        <v>2</v>
      </c>
      <c r="E7">
        <v>3</v>
      </c>
      <c r="F7">
        <v>4</v>
      </c>
      <c r="G7">
        <v>5</v>
      </c>
      <c r="H7">
        <v>6</v>
      </c>
      <c r="I7">
        <v>7</v>
      </c>
      <c r="J7">
        <v>8</v>
      </c>
      <c r="K7">
        <v>9</v>
      </c>
      <c r="L7">
        <v>10</v>
      </c>
      <c r="M7">
        <v>11</v>
      </c>
      <c r="N7">
        <v>12</v>
      </c>
    </row>
    <row r="8" spans="2:22" x14ac:dyDescent="0.25">
      <c r="B8" t="s">
        <v>5</v>
      </c>
      <c r="C8">
        <v>1262.25</v>
      </c>
      <c r="D8">
        <v>480.75</v>
      </c>
      <c r="E8">
        <v>211</v>
      </c>
      <c r="F8">
        <v>166.75</v>
      </c>
      <c r="G8">
        <v>951.5</v>
      </c>
      <c r="H8">
        <v>159.75</v>
      </c>
      <c r="I8">
        <v>398.75</v>
      </c>
      <c r="J8">
        <v>242</v>
      </c>
      <c r="K8">
        <v>132.75</v>
      </c>
      <c r="L8">
        <v>115.75</v>
      </c>
      <c r="M8">
        <v>160</v>
      </c>
      <c r="N8">
        <v>262</v>
      </c>
      <c r="P8" s="4">
        <f>P9/2</f>
        <v>6250</v>
      </c>
    </row>
    <row r="9" spans="2:22" x14ac:dyDescent="0.25">
      <c r="B9" t="s">
        <v>6</v>
      </c>
      <c r="C9">
        <v>2317</v>
      </c>
      <c r="D9">
        <v>542.25</v>
      </c>
      <c r="E9">
        <v>279.5</v>
      </c>
      <c r="F9">
        <v>211.25</v>
      </c>
      <c r="G9">
        <v>218</v>
      </c>
      <c r="H9">
        <v>334</v>
      </c>
      <c r="I9">
        <v>1753.75</v>
      </c>
      <c r="J9">
        <v>590</v>
      </c>
      <c r="K9">
        <v>204.25</v>
      </c>
      <c r="L9">
        <v>214.5</v>
      </c>
      <c r="M9">
        <v>200.75</v>
      </c>
      <c r="N9">
        <v>136</v>
      </c>
      <c r="P9" s="4">
        <f>P10/2</f>
        <v>12500</v>
      </c>
    </row>
    <row r="10" spans="2:22" x14ac:dyDescent="0.25">
      <c r="B10" t="s">
        <v>7</v>
      </c>
      <c r="C10">
        <v>211</v>
      </c>
      <c r="D10">
        <v>1074.75</v>
      </c>
      <c r="E10">
        <v>562.75</v>
      </c>
      <c r="F10">
        <v>306.5</v>
      </c>
      <c r="G10">
        <v>303.25</v>
      </c>
      <c r="H10">
        <v>255.5</v>
      </c>
      <c r="I10">
        <v>2095.25</v>
      </c>
      <c r="J10">
        <v>934.5</v>
      </c>
      <c r="K10">
        <v>586.5</v>
      </c>
      <c r="L10">
        <v>378.5</v>
      </c>
      <c r="M10">
        <v>259</v>
      </c>
      <c r="N10">
        <v>180.25</v>
      </c>
      <c r="P10" s="4">
        <f>P11/2</f>
        <v>25000</v>
      </c>
    </row>
    <row r="11" spans="2:22" x14ac:dyDescent="0.25">
      <c r="B11" t="s">
        <v>8</v>
      </c>
      <c r="C11">
        <v>904</v>
      </c>
      <c r="D11">
        <v>1958.75</v>
      </c>
      <c r="E11">
        <v>1880</v>
      </c>
      <c r="F11">
        <v>1641.25</v>
      </c>
      <c r="G11">
        <v>450</v>
      </c>
      <c r="H11">
        <v>252.5</v>
      </c>
      <c r="I11">
        <v>2668.75</v>
      </c>
      <c r="J11">
        <v>1330.75</v>
      </c>
      <c r="K11">
        <v>1962</v>
      </c>
      <c r="L11">
        <v>474</v>
      </c>
      <c r="M11">
        <v>416</v>
      </c>
      <c r="N11">
        <v>279.5</v>
      </c>
      <c r="P11" s="4">
        <v>50000</v>
      </c>
    </row>
    <row r="12" spans="2:22" x14ac:dyDescent="0.25">
      <c r="B12" t="s">
        <v>9</v>
      </c>
      <c r="C12">
        <v>2880.25</v>
      </c>
      <c r="D12">
        <v>207.5</v>
      </c>
      <c r="E12">
        <v>91.5</v>
      </c>
      <c r="F12">
        <v>197.5</v>
      </c>
      <c r="G12">
        <v>129.25</v>
      </c>
      <c r="H12">
        <v>2173.75</v>
      </c>
      <c r="I12">
        <v>733.5</v>
      </c>
      <c r="J12">
        <v>153</v>
      </c>
      <c r="K12">
        <v>95</v>
      </c>
      <c r="L12">
        <v>71</v>
      </c>
      <c r="M12">
        <v>207.75</v>
      </c>
      <c r="N12">
        <v>1214.5</v>
      </c>
    </row>
    <row r="13" spans="2:22" x14ac:dyDescent="0.25">
      <c r="B13" t="s">
        <v>10</v>
      </c>
      <c r="C13">
        <v>1979</v>
      </c>
      <c r="D13">
        <v>78</v>
      </c>
      <c r="E13">
        <v>225</v>
      </c>
      <c r="F13">
        <v>149.75</v>
      </c>
      <c r="G13">
        <v>91.75</v>
      </c>
      <c r="H13">
        <v>194</v>
      </c>
      <c r="I13">
        <v>1518.5</v>
      </c>
      <c r="J13">
        <v>255.5</v>
      </c>
      <c r="K13">
        <v>98.75</v>
      </c>
      <c r="L13">
        <v>194</v>
      </c>
      <c r="M13">
        <v>78</v>
      </c>
      <c r="N13">
        <v>125.75</v>
      </c>
    </row>
    <row r="14" spans="2:22" x14ac:dyDescent="0.25">
      <c r="B14" t="s">
        <v>11</v>
      </c>
      <c r="C14">
        <v>16.75</v>
      </c>
      <c r="D14">
        <v>67.75</v>
      </c>
      <c r="E14">
        <v>166.5</v>
      </c>
      <c r="F14">
        <v>37</v>
      </c>
      <c r="G14">
        <v>201</v>
      </c>
      <c r="H14">
        <v>61</v>
      </c>
      <c r="I14">
        <v>306.75</v>
      </c>
      <c r="J14">
        <v>102</v>
      </c>
      <c r="K14">
        <v>20</v>
      </c>
      <c r="L14">
        <v>231.75</v>
      </c>
      <c r="M14">
        <v>153</v>
      </c>
      <c r="N14">
        <v>190.5</v>
      </c>
      <c r="V14">
        <v>2</v>
      </c>
    </row>
    <row r="15" spans="2:22" x14ac:dyDescent="0.25">
      <c r="B15" t="s">
        <v>12</v>
      </c>
      <c r="C15">
        <v>2852.75</v>
      </c>
      <c r="D15">
        <v>173.5</v>
      </c>
      <c r="E15">
        <v>1531.75</v>
      </c>
      <c r="F15">
        <v>183.75</v>
      </c>
      <c r="G15">
        <v>204.25</v>
      </c>
      <c r="H15">
        <v>132.5</v>
      </c>
      <c r="I15">
        <v>549</v>
      </c>
      <c r="J15">
        <v>282.5</v>
      </c>
      <c r="K15">
        <v>125.75</v>
      </c>
      <c r="L15">
        <v>870</v>
      </c>
      <c r="M15">
        <v>180.5</v>
      </c>
      <c r="N15">
        <v>248.75</v>
      </c>
      <c r="V15">
        <v>4</v>
      </c>
    </row>
    <row r="16" spans="2:22" x14ac:dyDescent="0.25">
      <c r="V16">
        <f>V15*2</f>
        <v>8</v>
      </c>
    </row>
    <row r="17" spans="2:32" x14ac:dyDescent="0.25">
      <c r="B17" t="s">
        <v>13</v>
      </c>
      <c r="V17">
        <f>V16*2</f>
        <v>16</v>
      </c>
    </row>
    <row r="18" spans="2:32" x14ac:dyDescent="0.25">
      <c r="C18">
        <v>1</v>
      </c>
      <c r="D18">
        <v>2</v>
      </c>
      <c r="E18">
        <v>3</v>
      </c>
      <c r="F18">
        <v>4</v>
      </c>
      <c r="G18">
        <v>5</v>
      </c>
      <c r="H18">
        <v>6</v>
      </c>
      <c r="I18">
        <v>7</v>
      </c>
      <c r="J18">
        <v>8</v>
      </c>
      <c r="K18">
        <v>9</v>
      </c>
      <c r="L18">
        <v>10</v>
      </c>
      <c r="M18">
        <v>11</v>
      </c>
      <c r="N18">
        <v>12</v>
      </c>
      <c r="V18">
        <f>V17*2</f>
        <v>32</v>
      </c>
    </row>
    <row r="19" spans="2:32" x14ac:dyDescent="0.25">
      <c r="B19" t="s">
        <v>5</v>
      </c>
      <c r="C19">
        <v>1167.662</v>
      </c>
      <c r="D19">
        <v>84.693929999999995</v>
      </c>
      <c r="E19">
        <v>46.774279999999997</v>
      </c>
      <c r="F19">
        <v>54.15314</v>
      </c>
      <c r="G19">
        <v>713.15110000000004</v>
      </c>
      <c r="H19">
        <v>23.199770000000001</v>
      </c>
      <c r="I19">
        <v>75.724689999999995</v>
      </c>
      <c r="J19">
        <v>26.410219999999999</v>
      </c>
      <c r="K19">
        <v>23.199770000000001</v>
      </c>
      <c r="L19">
        <v>26.487020000000001</v>
      </c>
      <c r="M19">
        <v>58.280929999999998</v>
      </c>
      <c r="N19">
        <v>89.722719999999995</v>
      </c>
      <c r="V19">
        <f>V18*2</f>
        <v>64</v>
      </c>
    </row>
    <row r="20" spans="2:32" x14ac:dyDescent="0.25">
      <c r="B20" t="s">
        <v>6</v>
      </c>
      <c r="C20">
        <v>563.58889999999997</v>
      </c>
      <c r="D20">
        <v>71.834729999999993</v>
      </c>
      <c r="E20">
        <v>86.945859999999996</v>
      </c>
      <c r="F20">
        <v>59.290779999999998</v>
      </c>
      <c r="G20">
        <v>28.991379999999999</v>
      </c>
      <c r="H20">
        <v>122.35809999999999</v>
      </c>
      <c r="I20">
        <v>450.58510000000001</v>
      </c>
      <c r="J20">
        <v>58.222270000000002</v>
      </c>
      <c r="K20">
        <v>24.16394</v>
      </c>
      <c r="L20">
        <v>31.10332</v>
      </c>
      <c r="M20">
        <v>34.656350000000003</v>
      </c>
      <c r="N20">
        <v>17.687100000000001</v>
      </c>
    </row>
    <row r="21" spans="2:32" x14ac:dyDescent="0.25">
      <c r="B21" t="s">
        <v>7</v>
      </c>
      <c r="C21">
        <v>82.372119999999995</v>
      </c>
      <c r="D21">
        <v>75.390510000000006</v>
      </c>
      <c r="E21">
        <v>84.086640000000003</v>
      </c>
      <c r="F21">
        <v>75.910579999999996</v>
      </c>
      <c r="G21">
        <v>27.01041</v>
      </c>
      <c r="H21">
        <v>50.087429999999998</v>
      </c>
      <c r="I21">
        <v>862.53740000000005</v>
      </c>
      <c r="J21">
        <v>89.9208</v>
      </c>
      <c r="K21">
        <v>119.9753</v>
      </c>
      <c r="L21">
        <v>60.765259999999998</v>
      </c>
      <c r="M21">
        <v>51.410110000000003</v>
      </c>
      <c r="N21">
        <v>13.00881</v>
      </c>
    </row>
    <row r="22" spans="2:32" x14ac:dyDescent="0.25">
      <c r="B22" t="s">
        <v>8</v>
      </c>
      <c r="C22">
        <v>591.59749999999997</v>
      </c>
      <c r="D22">
        <v>246.43029999999999</v>
      </c>
      <c r="E22">
        <v>488.3897</v>
      </c>
      <c r="F22">
        <v>576.39340000000004</v>
      </c>
      <c r="G22">
        <v>143.4486</v>
      </c>
      <c r="H22">
        <v>20.5</v>
      </c>
      <c r="I22">
        <v>503.93340000000001</v>
      </c>
      <c r="J22">
        <v>53.537170000000003</v>
      </c>
      <c r="K22">
        <v>558.90970000000004</v>
      </c>
      <c r="L22">
        <v>57.513770000000001</v>
      </c>
      <c r="M22">
        <v>39.553759999999997</v>
      </c>
      <c r="N22">
        <v>21.281839999999999</v>
      </c>
    </row>
    <row r="23" spans="2:32" x14ac:dyDescent="0.25">
      <c r="B23" t="s">
        <v>9</v>
      </c>
      <c r="C23">
        <v>706.14469999999994</v>
      </c>
      <c r="D23">
        <v>33.658830000000002</v>
      </c>
      <c r="E23">
        <v>60.83379</v>
      </c>
      <c r="F23">
        <v>98.314539999999994</v>
      </c>
      <c r="G23">
        <v>48.09084</v>
      </c>
      <c r="H23">
        <v>416.72059999999999</v>
      </c>
      <c r="I23">
        <v>248.2799</v>
      </c>
      <c r="J23">
        <v>95.863619999999997</v>
      </c>
      <c r="K23">
        <v>33.86</v>
      </c>
      <c r="L23">
        <v>32.657310000000003</v>
      </c>
      <c r="M23">
        <v>57.637340000000002</v>
      </c>
      <c r="N23">
        <v>760.42139999999995</v>
      </c>
    </row>
    <row r="24" spans="2:32" x14ac:dyDescent="0.25">
      <c r="B24" t="s">
        <v>10</v>
      </c>
      <c r="C24">
        <v>637.40170000000001</v>
      </c>
      <c r="D24">
        <v>11.711819999999999</v>
      </c>
      <c r="E24">
        <v>58.182189999999999</v>
      </c>
      <c r="F24">
        <v>11.22776</v>
      </c>
      <c r="G24">
        <v>56.112050000000004</v>
      </c>
      <c r="H24">
        <v>69.351759999999999</v>
      </c>
      <c r="I24">
        <v>632.50199999999995</v>
      </c>
      <c r="J24">
        <v>79.432879999999997</v>
      </c>
      <c r="K24">
        <v>57.075060000000001</v>
      </c>
      <c r="L24">
        <v>24.53229</v>
      </c>
      <c r="M24">
        <v>22.498149999999999</v>
      </c>
      <c r="N24">
        <v>19.62726</v>
      </c>
    </row>
    <row r="25" spans="2:32" x14ac:dyDescent="0.25">
      <c r="B25" t="s">
        <v>11</v>
      </c>
      <c r="C25">
        <v>10.028090000000001</v>
      </c>
      <c r="D25">
        <v>32.086799999999997</v>
      </c>
      <c r="E25">
        <v>91.430760000000006</v>
      </c>
      <c r="F25">
        <v>21.05152</v>
      </c>
      <c r="G25">
        <v>33.990200000000002</v>
      </c>
      <c r="H25">
        <v>30.14133</v>
      </c>
      <c r="I25">
        <v>280.40069999999997</v>
      </c>
      <c r="J25">
        <v>46.920140000000004</v>
      </c>
      <c r="K25">
        <v>8.6506260000000008</v>
      </c>
      <c r="L25">
        <v>30.979500000000002</v>
      </c>
      <c r="M25">
        <v>37.636420000000001</v>
      </c>
      <c r="N25">
        <v>42.865099999999998</v>
      </c>
    </row>
    <row r="26" spans="2:32" x14ac:dyDescent="0.25">
      <c r="B26" t="s">
        <v>12</v>
      </c>
      <c r="C26">
        <v>724.74260000000004</v>
      </c>
      <c r="D26">
        <v>66.189750000000004</v>
      </c>
      <c r="E26">
        <v>656.39009999999996</v>
      </c>
      <c r="F26">
        <v>66.102670000000003</v>
      </c>
      <c r="G26">
        <v>72.558459999999997</v>
      </c>
      <c r="H26">
        <v>49.775329999999997</v>
      </c>
      <c r="I26">
        <v>140.13570000000001</v>
      </c>
      <c r="J26">
        <v>61.903820000000003</v>
      </c>
      <c r="K26">
        <v>29.59272</v>
      </c>
      <c r="L26">
        <v>111.3246</v>
      </c>
      <c r="M26">
        <v>32.813870000000001</v>
      </c>
      <c r="N26">
        <v>29.82274</v>
      </c>
    </row>
    <row r="28" spans="2:32" x14ac:dyDescent="0.25">
      <c r="C28" s="2">
        <f>C19/C8</f>
        <v>0.92506397306397314</v>
      </c>
      <c r="D28" s="2">
        <f t="shared" ref="D28:N28" si="0">D19/D8</f>
        <v>0.17617042121684867</v>
      </c>
      <c r="E28" s="2">
        <f t="shared" si="0"/>
        <v>0.22167905213270142</v>
      </c>
      <c r="F28" s="2">
        <f t="shared" si="0"/>
        <v>0.32475646176911543</v>
      </c>
      <c r="G28" s="2">
        <f t="shared" si="0"/>
        <v>0.74950194429847616</v>
      </c>
      <c r="H28" s="2">
        <f t="shared" si="0"/>
        <v>0.14522547730829422</v>
      </c>
      <c r="I28" s="2">
        <f t="shared" si="0"/>
        <v>0.18990517868338558</v>
      </c>
      <c r="J28" s="2">
        <f t="shared" si="0"/>
        <v>0.10913314049586777</v>
      </c>
      <c r="K28" s="2">
        <f t="shared" si="0"/>
        <v>0.17476286252354051</v>
      </c>
      <c r="L28" s="2">
        <f t="shared" si="0"/>
        <v>0.22882954643628511</v>
      </c>
      <c r="M28" s="2">
        <f t="shared" si="0"/>
        <v>0.3642558125</v>
      </c>
      <c r="N28" s="2">
        <f t="shared" si="0"/>
        <v>0.34245312977099235</v>
      </c>
    </row>
    <row r="29" spans="2:32" x14ac:dyDescent="0.25">
      <c r="C29" s="2">
        <f t="shared" ref="C29:N29" si="1">C20/C9</f>
        <v>0.2432407854984894</v>
      </c>
      <c r="D29" s="2">
        <f t="shared" si="1"/>
        <v>0.13247529737206085</v>
      </c>
      <c r="E29" s="2">
        <f t="shared" si="1"/>
        <v>0.31107642218246867</v>
      </c>
      <c r="F29" s="2">
        <f t="shared" si="1"/>
        <v>0.28066641420118343</v>
      </c>
      <c r="G29" s="2">
        <f t="shared" si="1"/>
        <v>0.13298798165137615</v>
      </c>
      <c r="H29" s="2">
        <f t="shared" si="1"/>
        <v>0.36634161676646704</v>
      </c>
      <c r="I29" s="2">
        <f t="shared" si="1"/>
        <v>0.25692664290805417</v>
      </c>
      <c r="J29" s="2">
        <f t="shared" si="1"/>
        <v>9.868181355932204E-2</v>
      </c>
      <c r="K29" s="2">
        <f t="shared" si="1"/>
        <v>0.11830570379436965</v>
      </c>
      <c r="L29" s="2">
        <f t="shared" si="1"/>
        <v>0.14500382284382285</v>
      </c>
      <c r="M29" s="2">
        <f t="shared" si="1"/>
        <v>0.17263437110834373</v>
      </c>
      <c r="N29" s="2">
        <f t="shared" si="1"/>
        <v>0.13005220588235294</v>
      </c>
      <c r="Y29" t="s">
        <v>14</v>
      </c>
    </row>
    <row r="30" spans="2:32" x14ac:dyDescent="0.25">
      <c r="C30" s="2">
        <f t="shared" ref="C30:N30" si="2">C21/C10</f>
        <v>0.39038919431279617</v>
      </c>
      <c r="D30" s="2">
        <f t="shared" si="2"/>
        <v>7.014702023726449E-2</v>
      </c>
      <c r="E30" s="2">
        <f t="shared" si="2"/>
        <v>0.14942095068858285</v>
      </c>
      <c r="F30" s="2">
        <f t="shared" si="2"/>
        <v>0.24766910277324633</v>
      </c>
      <c r="G30" s="2">
        <f t="shared" si="2"/>
        <v>8.9069777411376755E-2</v>
      </c>
      <c r="H30" s="2">
        <f t="shared" si="2"/>
        <v>0.19603690802348336</v>
      </c>
      <c r="I30" s="2">
        <f t="shared" si="2"/>
        <v>0.41166323827705525</v>
      </c>
      <c r="J30" s="2">
        <f t="shared" si="2"/>
        <v>9.6223434991974319E-2</v>
      </c>
      <c r="K30" s="2">
        <f t="shared" si="2"/>
        <v>0.20456146632566072</v>
      </c>
      <c r="L30" s="2">
        <f t="shared" si="2"/>
        <v>0.16054229854689564</v>
      </c>
      <c r="M30" s="2">
        <f t="shared" si="2"/>
        <v>0.1984946332046332</v>
      </c>
      <c r="N30" s="2">
        <f t="shared" si="2"/>
        <v>7.2170929264909853E-2</v>
      </c>
    </row>
    <row r="31" spans="2:32" ht="30" x14ac:dyDescent="0.25">
      <c r="C31" s="2">
        <f t="shared" ref="C31:N31" si="3">C22/C11</f>
        <v>0.65442201327433625</v>
      </c>
      <c r="D31" s="2">
        <f t="shared" si="3"/>
        <v>0.1258099808551372</v>
      </c>
      <c r="E31" s="2">
        <f t="shared" si="3"/>
        <v>0.25978175531914893</v>
      </c>
      <c r="F31" s="2">
        <f t="shared" si="3"/>
        <v>0.3511917136329018</v>
      </c>
      <c r="G31" s="2">
        <f t="shared" si="3"/>
        <v>0.31877466666666665</v>
      </c>
      <c r="H31" s="2">
        <f t="shared" si="3"/>
        <v>8.1188118811881191E-2</v>
      </c>
      <c r="I31" s="2">
        <f t="shared" si="3"/>
        <v>0.18882750351288055</v>
      </c>
      <c r="J31" s="2">
        <f t="shared" si="3"/>
        <v>4.023082472290062E-2</v>
      </c>
      <c r="K31" s="2">
        <f t="shared" si="3"/>
        <v>0.28486732925586139</v>
      </c>
      <c r="L31" s="2">
        <f t="shared" si="3"/>
        <v>0.12133706751054853</v>
      </c>
      <c r="M31" s="2">
        <f t="shared" si="3"/>
        <v>9.5081153846153843E-2</v>
      </c>
      <c r="N31" s="2">
        <f t="shared" si="3"/>
        <v>7.6142540250447227E-2</v>
      </c>
      <c r="P31" t="s">
        <v>17</v>
      </c>
      <c r="Q31" t="s">
        <v>15</v>
      </c>
      <c r="R31">
        <v>2095.25</v>
      </c>
      <c r="S31">
        <v>934.5</v>
      </c>
      <c r="T31">
        <v>586.5</v>
      </c>
      <c r="U31">
        <v>378.5</v>
      </c>
      <c r="V31">
        <v>259</v>
      </c>
      <c r="W31">
        <v>180.25</v>
      </c>
      <c r="Y31">
        <v>862.53740000000005</v>
      </c>
      <c r="Z31">
        <v>89.9208</v>
      </c>
      <c r="AA31">
        <v>119.9753</v>
      </c>
      <c r="AB31">
        <v>60.765259999999998</v>
      </c>
      <c r="AC31">
        <v>51.410110000000003</v>
      </c>
      <c r="AD31">
        <v>13.00881</v>
      </c>
      <c r="AF31" s="5" t="s">
        <v>19</v>
      </c>
    </row>
    <row r="32" spans="2:32" ht="30" x14ac:dyDescent="0.25">
      <c r="C32" s="2">
        <f t="shared" ref="C32:N32" si="4">C23/C12</f>
        <v>0.24516785001301969</v>
      </c>
      <c r="D32" s="2">
        <f t="shared" si="4"/>
        <v>0.16221122891566267</v>
      </c>
      <c r="E32" s="2">
        <f t="shared" si="4"/>
        <v>0.6648501639344262</v>
      </c>
      <c r="F32" s="2">
        <f t="shared" si="4"/>
        <v>0.49779513924050628</v>
      </c>
      <c r="G32" s="2">
        <f t="shared" si="4"/>
        <v>0.37207613152804642</v>
      </c>
      <c r="H32" s="2">
        <f t="shared" si="4"/>
        <v>0.19170585393904543</v>
      </c>
      <c r="I32" s="2">
        <f t="shared" si="4"/>
        <v>0.33848657123381048</v>
      </c>
      <c r="J32" s="2">
        <f t="shared" si="4"/>
        <v>0.62655960784313725</v>
      </c>
      <c r="K32" s="2">
        <f t="shared" si="4"/>
        <v>0.35642105263157892</v>
      </c>
      <c r="L32" s="2">
        <f t="shared" si="4"/>
        <v>0.45996211267605636</v>
      </c>
      <c r="M32" s="2">
        <f t="shared" si="4"/>
        <v>0.27743605294825513</v>
      </c>
      <c r="N32" s="2">
        <f t="shared" si="4"/>
        <v>0.6261188966652943</v>
      </c>
      <c r="Q32" t="s">
        <v>16</v>
      </c>
      <c r="R32">
        <v>211</v>
      </c>
      <c r="S32">
        <v>1074.75</v>
      </c>
      <c r="T32">
        <v>562.75</v>
      </c>
      <c r="U32">
        <v>306.5</v>
      </c>
      <c r="V32">
        <v>303.25</v>
      </c>
      <c r="W32">
        <v>255.5</v>
      </c>
      <c r="Y32">
        <v>82.372119999999995</v>
      </c>
      <c r="Z32">
        <v>75.390510000000006</v>
      </c>
      <c r="AA32">
        <v>84.086640000000003</v>
      </c>
      <c r="AB32">
        <v>75.910579999999996</v>
      </c>
      <c r="AC32">
        <v>27.01041</v>
      </c>
      <c r="AD32">
        <v>50.087429999999998</v>
      </c>
      <c r="AF32" s="5" t="s">
        <v>20</v>
      </c>
    </row>
    <row r="33" spans="3:34" ht="30" x14ac:dyDescent="0.25">
      <c r="C33" s="2">
        <f t="shared" ref="C33:N33" si="5">C24/C13</f>
        <v>0.32208271854471954</v>
      </c>
      <c r="D33" s="2">
        <f t="shared" si="5"/>
        <v>0.15015153846153845</v>
      </c>
      <c r="E33" s="2">
        <f t="shared" si="5"/>
        <v>0.25858751111111111</v>
      </c>
      <c r="F33" s="2">
        <f t="shared" si="5"/>
        <v>7.4976694490818035E-2</v>
      </c>
      <c r="G33" s="2">
        <f t="shared" si="5"/>
        <v>0.61157547683923708</v>
      </c>
      <c r="H33" s="2">
        <f t="shared" si="5"/>
        <v>0.35748329896907216</v>
      </c>
      <c r="I33" s="2">
        <f t="shared" si="5"/>
        <v>0.41653078696081658</v>
      </c>
      <c r="J33" s="2">
        <f t="shared" si="5"/>
        <v>0.31089189823874752</v>
      </c>
      <c r="K33" s="2">
        <f t="shared" si="5"/>
        <v>0.57797529113924051</v>
      </c>
      <c r="L33" s="2">
        <f t="shared" si="5"/>
        <v>0.12645510309278352</v>
      </c>
      <c r="M33" s="2">
        <f t="shared" si="5"/>
        <v>0.28843782051282052</v>
      </c>
      <c r="N33" s="2">
        <f t="shared" si="5"/>
        <v>0.15608159045725645</v>
      </c>
      <c r="P33" t="s">
        <v>18</v>
      </c>
      <c r="Q33" t="s">
        <v>15</v>
      </c>
      <c r="R33">
        <v>1753.75</v>
      </c>
      <c r="S33">
        <v>590</v>
      </c>
      <c r="T33">
        <v>204.25</v>
      </c>
      <c r="U33">
        <v>214.5</v>
      </c>
      <c r="V33">
        <v>200.75</v>
      </c>
      <c r="W33">
        <v>136</v>
      </c>
      <c r="Y33">
        <v>450.58510000000001</v>
      </c>
      <c r="Z33">
        <v>58.222270000000002</v>
      </c>
      <c r="AA33">
        <v>24.16394</v>
      </c>
      <c r="AB33">
        <v>31.10332</v>
      </c>
      <c r="AC33">
        <v>34.656350000000003</v>
      </c>
      <c r="AD33">
        <v>17.687100000000001</v>
      </c>
      <c r="AF33" s="5" t="s">
        <v>21</v>
      </c>
    </row>
    <row r="34" spans="3:34" ht="30" x14ac:dyDescent="0.25">
      <c r="C34" s="2">
        <f t="shared" ref="C34:N34" si="6">C25/C14</f>
        <v>0.59869194029850747</v>
      </c>
      <c r="D34" s="2">
        <f t="shared" si="6"/>
        <v>0.47360590405904052</v>
      </c>
      <c r="E34" s="2">
        <f t="shared" si="6"/>
        <v>0.54913369369369369</v>
      </c>
      <c r="F34" s="2">
        <f t="shared" si="6"/>
        <v>0.56896000000000002</v>
      </c>
      <c r="G34" s="2">
        <f t="shared" si="6"/>
        <v>0.16910547263681594</v>
      </c>
      <c r="H34" s="2">
        <f t="shared" si="6"/>
        <v>0.4941201639344262</v>
      </c>
      <c r="I34" s="2">
        <f t="shared" si="6"/>
        <v>0.91410171149144248</v>
      </c>
      <c r="J34" s="2">
        <f t="shared" si="6"/>
        <v>0.46000137254901963</v>
      </c>
      <c r="K34" s="2">
        <f t="shared" si="6"/>
        <v>0.43253130000000006</v>
      </c>
      <c r="L34" s="2">
        <f t="shared" si="6"/>
        <v>0.13367637540453076</v>
      </c>
      <c r="M34" s="2">
        <f t="shared" si="6"/>
        <v>0.24598967320261439</v>
      </c>
      <c r="N34" s="2">
        <f t="shared" si="6"/>
        <v>0.22501364829396325</v>
      </c>
      <c r="Q34" t="s">
        <v>16</v>
      </c>
      <c r="R34">
        <v>2317</v>
      </c>
      <c r="S34">
        <v>542.25</v>
      </c>
      <c r="T34">
        <v>279.5</v>
      </c>
      <c r="U34">
        <v>211.25</v>
      </c>
      <c r="V34">
        <v>218</v>
      </c>
      <c r="W34">
        <v>334</v>
      </c>
      <c r="Y34">
        <v>563.58889999999997</v>
      </c>
      <c r="Z34">
        <v>71.834729999999993</v>
      </c>
      <c r="AA34">
        <v>86.945859999999996</v>
      </c>
      <c r="AB34">
        <v>59.290779999999998</v>
      </c>
      <c r="AC34">
        <v>28.991379999999999</v>
      </c>
      <c r="AD34">
        <v>122.35809999999999</v>
      </c>
      <c r="AF34" s="5" t="s">
        <v>22</v>
      </c>
    </row>
    <row r="35" spans="3:34" x14ac:dyDescent="0.25">
      <c r="C35" s="2">
        <f t="shared" ref="C35:N35" si="7">C26/C15</f>
        <v>0.25405051266321971</v>
      </c>
      <c r="D35" s="2">
        <f t="shared" si="7"/>
        <v>0.3814971181556196</v>
      </c>
      <c r="E35" s="2">
        <f t="shared" si="7"/>
        <v>0.42852299657254772</v>
      </c>
      <c r="F35" s="2">
        <f t="shared" si="7"/>
        <v>0.35974242176870752</v>
      </c>
      <c r="G35" s="2">
        <f t="shared" si="7"/>
        <v>0.3552433782129743</v>
      </c>
      <c r="H35" s="2">
        <f t="shared" si="7"/>
        <v>0.3756628679245283</v>
      </c>
      <c r="I35" s="2">
        <f t="shared" si="7"/>
        <v>0.2552562841530055</v>
      </c>
      <c r="J35" s="2">
        <f t="shared" si="7"/>
        <v>0.21912856637168143</v>
      </c>
      <c r="K35" s="2">
        <f t="shared" si="7"/>
        <v>0.23532978131212723</v>
      </c>
      <c r="L35" s="2">
        <f t="shared" si="7"/>
        <v>0.1279593103448276</v>
      </c>
      <c r="M35" s="2">
        <f t="shared" si="7"/>
        <v>0.18179429362880886</v>
      </c>
      <c r="N35" s="2">
        <f t="shared" si="7"/>
        <v>0.1198904120603015</v>
      </c>
    </row>
    <row r="37" spans="3:34" x14ac:dyDescent="0.25">
      <c r="Q37" t="s">
        <v>17</v>
      </c>
    </row>
    <row r="38" spans="3:34" x14ac:dyDescent="0.25">
      <c r="Q38" t="s">
        <v>29</v>
      </c>
      <c r="R38" t="s">
        <v>30</v>
      </c>
      <c r="T38" t="s">
        <v>31</v>
      </c>
      <c r="U38" t="s">
        <v>32</v>
      </c>
      <c r="W38" t="s">
        <v>33</v>
      </c>
      <c r="X38" t="s">
        <v>34</v>
      </c>
    </row>
    <row r="39" spans="3:34" x14ac:dyDescent="0.25">
      <c r="AH39" t="s">
        <v>35</v>
      </c>
    </row>
    <row r="40" spans="3:34" x14ac:dyDescent="0.25">
      <c r="O40" t="s">
        <v>27</v>
      </c>
      <c r="Q40">
        <v>934.5</v>
      </c>
      <c r="R40">
        <v>30.5</v>
      </c>
      <c r="T40">
        <v>586.5</v>
      </c>
      <c r="U40">
        <v>67.75</v>
      </c>
      <c r="W40">
        <v>180.25</v>
      </c>
      <c r="X40">
        <v>33.75</v>
      </c>
      <c r="Z40">
        <v>89.9208</v>
      </c>
      <c r="AA40">
        <v>17.839559999999999</v>
      </c>
      <c r="AB40">
        <v>119.9753</v>
      </c>
      <c r="AC40">
        <v>35.577089999999998</v>
      </c>
      <c r="AD40">
        <v>13.00881</v>
      </c>
      <c r="AE40">
        <v>21.147790000000001</v>
      </c>
      <c r="AH40" t="s">
        <v>36</v>
      </c>
    </row>
    <row r="41" spans="3:34" x14ac:dyDescent="0.25">
      <c r="O41" t="s">
        <v>28</v>
      </c>
      <c r="Q41">
        <v>1074.75</v>
      </c>
      <c r="R41">
        <v>6.5</v>
      </c>
      <c r="T41">
        <v>562.75</v>
      </c>
      <c r="U41">
        <v>30.25</v>
      </c>
      <c r="W41">
        <v>255.5</v>
      </c>
      <c r="X41">
        <v>6.5</v>
      </c>
      <c r="Z41">
        <v>75.390510000000006</v>
      </c>
      <c r="AA41">
        <v>3.752777</v>
      </c>
      <c r="AB41">
        <v>84.086640000000003</v>
      </c>
      <c r="AC41">
        <v>13.966480000000001</v>
      </c>
      <c r="AD41">
        <v>50.087429999999998</v>
      </c>
      <c r="AE41">
        <v>3.752777</v>
      </c>
    </row>
    <row r="42" spans="3:34" x14ac:dyDescent="0.25">
      <c r="AH42" t="s">
        <v>35</v>
      </c>
    </row>
    <row r="43" spans="3:34" x14ac:dyDescent="0.25">
      <c r="AH43" t="s">
        <v>36</v>
      </c>
    </row>
    <row r="45" spans="3:34" x14ac:dyDescent="0.25">
      <c r="AH45" s="5" t="s">
        <v>35</v>
      </c>
    </row>
    <row r="46" spans="3:34" x14ac:dyDescent="0.25">
      <c r="AH46" s="5" t="s">
        <v>36</v>
      </c>
    </row>
  </sheetData>
  <conditionalFormatting sqref="C28:N3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workbookViewId="0">
      <selection activeCell="P6" sqref="P6"/>
    </sheetView>
  </sheetViews>
  <sheetFormatPr defaultRowHeight="15" x14ac:dyDescent="0.25"/>
  <sheetData>
    <row r="1" spans="1:23" x14ac:dyDescent="0.25">
      <c r="A1" t="s">
        <v>23</v>
      </c>
    </row>
    <row r="3" spans="1:23" x14ac:dyDescent="0.25">
      <c r="A3" t="s">
        <v>1</v>
      </c>
      <c r="B3" s="1">
        <v>41926.583333333336</v>
      </c>
      <c r="C3" t="s">
        <v>2</v>
      </c>
      <c r="D3">
        <v>0</v>
      </c>
      <c r="E3" t="s">
        <v>3</v>
      </c>
    </row>
    <row r="4" spans="1:23" x14ac:dyDescent="0.25">
      <c r="C4" s="1"/>
    </row>
    <row r="5" spans="1:23" x14ac:dyDescent="0.25">
      <c r="A5" t="s">
        <v>4</v>
      </c>
    </row>
    <row r="6" spans="1:23" x14ac:dyDescent="0.25">
      <c r="B6">
        <v>1</v>
      </c>
      <c r="C6">
        <v>2</v>
      </c>
      <c r="D6">
        <v>3</v>
      </c>
      <c r="E6">
        <v>4</v>
      </c>
      <c r="F6">
        <v>5</v>
      </c>
      <c r="G6">
        <v>6</v>
      </c>
      <c r="H6">
        <v>7</v>
      </c>
      <c r="I6">
        <v>8</v>
      </c>
      <c r="J6">
        <v>9</v>
      </c>
      <c r="K6">
        <v>10</v>
      </c>
      <c r="L6">
        <v>11</v>
      </c>
      <c r="M6">
        <v>12</v>
      </c>
    </row>
    <row r="7" spans="1:23" x14ac:dyDescent="0.25">
      <c r="A7" t="s">
        <v>5</v>
      </c>
      <c r="B7">
        <v>85.25</v>
      </c>
      <c r="C7">
        <v>57.25</v>
      </c>
      <c r="D7">
        <v>26.75</v>
      </c>
      <c r="E7">
        <v>30.25</v>
      </c>
      <c r="F7">
        <v>16.75</v>
      </c>
      <c r="G7">
        <v>78</v>
      </c>
      <c r="H7">
        <v>2924.25</v>
      </c>
      <c r="I7">
        <v>57.5</v>
      </c>
      <c r="J7">
        <v>54</v>
      </c>
      <c r="K7">
        <v>37</v>
      </c>
      <c r="L7">
        <v>27</v>
      </c>
      <c r="M7">
        <v>163.25</v>
      </c>
    </row>
    <row r="8" spans="1:23" x14ac:dyDescent="0.25">
      <c r="A8" t="s">
        <v>6</v>
      </c>
      <c r="B8">
        <v>2061</v>
      </c>
      <c r="C8">
        <v>16.5</v>
      </c>
      <c r="D8">
        <v>57.25</v>
      </c>
      <c r="E8">
        <v>33.75</v>
      </c>
      <c r="F8">
        <v>23.25</v>
      </c>
      <c r="G8">
        <v>33.5</v>
      </c>
      <c r="H8">
        <v>986</v>
      </c>
      <c r="I8">
        <v>528.5</v>
      </c>
      <c r="J8">
        <v>91.75</v>
      </c>
      <c r="K8">
        <v>13</v>
      </c>
      <c r="L8">
        <v>47.25</v>
      </c>
      <c r="M8">
        <v>818.5</v>
      </c>
    </row>
    <row r="9" spans="1:23" x14ac:dyDescent="0.25">
      <c r="A9" t="s">
        <v>7</v>
      </c>
      <c r="B9">
        <v>416</v>
      </c>
      <c r="C9">
        <v>30.5</v>
      </c>
      <c r="D9">
        <v>67.75</v>
      </c>
      <c r="E9">
        <v>26.75</v>
      </c>
      <c r="F9">
        <v>20.25</v>
      </c>
      <c r="G9">
        <v>33.75</v>
      </c>
      <c r="H9">
        <v>1706</v>
      </c>
      <c r="I9">
        <v>1910.5</v>
      </c>
      <c r="J9">
        <v>17</v>
      </c>
      <c r="K9">
        <v>23.75</v>
      </c>
      <c r="L9">
        <v>20.25</v>
      </c>
      <c r="M9">
        <v>30.25</v>
      </c>
      <c r="N9" s="3"/>
    </row>
    <row r="10" spans="1:23" x14ac:dyDescent="0.25">
      <c r="A10" t="s">
        <v>8</v>
      </c>
      <c r="B10">
        <v>1573</v>
      </c>
      <c r="C10">
        <v>26.5</v>
      </c>
      <c r="D10">
        <v>23.25</v>
      </c>
      <c r="E10">
        <v>20</v>
      </c>
      <c r="F10">
        <v>16.75</v>
      </c>
      <c r="G10">
        <v>47.25</v>
      </c>
      <c r="H10">
        <v>1255.5</v>
      </c>
      <c r="I10">
        <v>13.25</v>
      </c>
      <c r="J10">
        <v>47.5</v>
      </c>
      <c r="K10">
        <v>26.5</v>
      </c>
      <c r="L10">
        <v>40.25</v>
      </c>
      <c r="M10">
        <v>40.5</v>
      </c>
    </row>
    <row r="11" spans="1:23" x14ac:dyDescent="0.25">
      <c r="A11" t="s">
        <v>9</v>
      </c>
      <c r="B11">
        <v>1825.5</v>
      </c>
      <c r="C11">
        <v>44</v>
      </c>
      <c r="D11">
        <v>40.5</v>
      </c>
      <c r="E11">
        <v>64.25</v>
      </c>
      <c r="F11">
        <v>47.25</v>
      </c>
      <c r="G11">
        <v>2498</v>
      </c>
      <c r="H11">
        <v>2566.25</v>
      </c>
      <c r="I11">
        <v>33.5</v>
      </c>
      <c r="J11">
        <v>30.25</v>
      </c>
      <c r="K11">
        <v>23.5</v>
      </c>
      <c r="L11">
        <v>20.25</v>
      </c>
      <c r="M11">
        <v>252.25</v>
      </c>
    </row>
    <row r="12" spans="1:23" x14ac:dyDescent="0.25">
      <c r="A12" t="s">
        <v>10</v>
      </c>
      <c r="B12">
        <v>2224.5</v>
      </c>
      <c r="C12">
        <v>23.5</v>
      </c>
      <c r="D12">
        <v>47</v>
      </c>
      <c r="E12">
        <v>33.75</v>
      </c>
      <c r="F12">
        <v>37</v>
      </c>
      <c r="G12">
        <v>20</v>
      </c>
      <c r="H12">
        <v>610.5</v>
      </c>
      <c r="I12">
        <v>1415.75</v>
      </c>
      <c r="J12">
        <v>74.75</v>
      </c>
      <c r="K12">
        <v>30.25</v>
      </c>
      <c r="L12">
        <v>54.25</v>
      </c>
      <c r="M12">
        <v>37</v>
      </c>
    </row>
    <row r="13" spans="1:23" x14ac:dyDescent="0.25">
      <c r="A13" t="s">
        <v>11</v>
      </c>
      <c r="B13">
        <v>47.5</v>
      </c>
      <c r="C13">
        <v>6.5</v>
      </c>
      <c r="D13">
        <v>30.25</v>
      </c>
      <c r="E13">
        <v>88.25</v>
      </c>
      <c r="F13">
        <v>23.25</v>
      </c>
      <c r="G13">
        <v>6.5</v>
      </c>
      <c r="H13">
        <v>1269</v>
      </c>
      <c r="I13">
        <v>1689</v>
      </c>
      <c r="J13">
        <v>44</v>
      </c>
      <c r="K13">
        <v>43.75</v>
      </c>
      <c r="L13">
        <v>71.25</v>
      </c>
      <c r="M13">
        <v>67.75</v>
      </c>
    </row>
    <row r="14" spans="1:23" x14ac:dyDescent="0.25">
      <c r="A14" t="s">
        <v>12</v>
      </c>
      <c r="B14">
        <v>1211</v>
      </c>
      <c r="C14">
        <v>129</v>
      </c>
      <c r="D14">
        <v>197.5</v>
      </c>
      <c r="E14">
        <v>160</v>
      </c>
      <c r="F14">
        <v>1050.5</v>
      </c>
      <c r="G14">
        <v>238.25</v>
      </c>
      <c r="H14">
        <v>2020</v>
      </c>
      <c r="I14">
        <v>1136</v>
      </c>
      <c r="J14">
        <v>33.75</v>
      </c>
      <c r="K14">
        <v>1638</v>
      </c>
      <c r="L14">
        <v>2289.5</v>
      </c>
      <c r="M14">
        <v>115.5</v>
      </c>
    </row>
    <row r="16" spans="1:23" x14ac:dyDescent="0.25">
      <c r="A16" t="s">
        <v>13</v>
      </c>
      <c r="W16" t="s">
        <v>24</v>
      </c>
    </row>
    <row r="17" spans="1:23" x14ac:dyDescent="0.25">
      <c r="B17">
        <v>1</v>
      </c>
      <c r="C17">
        <v>2</v>
      </c>
      <c r="D17">
        <v>3</v>
      </c>
      <c r="E17">
        <v>4</v>
      </c>
      <c r="F17">
        <v>5</v>
      </c>
      <c r="G17">
        <v>6</v>
      </c>
      <c r="H17">
        <v>7</v>
      </c>
      <c r="I17">
        <v>8</v>
      </c>
      <c r="J17">
        <v>9</v>
      </c>
      <c r="K17">
        <v>10</v>
      </c>
      <c r="L17">
        <v>11</v>
      </c>
      <c r="M17">
        <v>12</v>
      </c>
      <c r="W17" t="s">
        <v>25</v>
      </c>
    </row>
    <row r="18" spans="1:23" x14ac:dyDescent="0.25">
      <c r="A18" t="s">
        <v>5</v>
      </c>
      <c r="B18">
        <v>85.25</v>
      </c>
      <c r="C18">
        <v>23.199770000000001</v>
      </c>
      <c r="D18">
        <v>18.341100000000001</v>
      </c>
      <c r="E18">
        <v>19.366530000000001</v>
      </c>
      <c r="F18">
        <v>12.789160000000001</v>
      </c>
      <c r="G18">
        <v>25.78436</v>
      </c>
      <c r="H18">
        <v>685.48140000000001</v>
      </c>
      <c r="I18">
        <v>27.308420000000002</v>
      </c>
      <c r="J18">
        <v>14.73658</v>
      </c>
      <c r="K18">
        <v>15.033300000000001</v>
      </c>
      <c r="L18">
        <v>14.73658</v>
      </c>
      <c r="M18">
        <v>69.271659999999997</v>
      </c>
    </row>
    <row r="19" spans="1:23" x14ac:dyDescent="0.25">
      <c r="A19" t="s">
        <v>6</v>
      </c>
      <c r="B19">
        <v>484.19380000000001</v>
      </c>
      <c r="C19">
        <v>3.5</v>
      </c>
      <c r="D19">
        <v>10.306749999999999</v>
      </c>
      <c r="E19">
        <v>12.925269999999999</v>
      </c>
      <c r="F19">
        <v>6.4855609999999997</v>
      </c>
      <c r="G19">
        <v>11.644030000000001</v>
      </c>
      <c r="H19">
        <v>307.3535</v>
      </c>
      <c r="I19">
        <v>249.96680000000001</v>
      </c>
      <c r="J19">
        <v>30.233470000000001</v>
      </c>
      <c r="K19">
        <v>0</v>
      </c>
      <c r="L19">
        <v>16.208919999999999</v>
      </c>
      <c r="M19">
        <v>644.51949999999999</v>
      </c>
    </row>
    <row r="20" spans="1:23" x14ac:dyDescent="0.25">
      <c r="A20" t="s">
        <v>7</v>
      </c>
      <c r="B20">
        <v>402.77699999999999</v>
      </c>
      <c r="C20">
        <v>17.839559999999999</v>
      </c>
      <c r="D20">
        <v>35.577089999999998</v>
      </c>
      <c r="E20">
        <v>9.4284590000000001</v>
      </c>
      <c r="F20">
        <v>16.208919999999999</v>
      </c>
      <c r="G20">
        <v>21.147790000000001</v>
      </c>
      <c r="H20">
        <v>91.297129999999996</v>
      </c>
      <c r="I20">
        <v>511.24059999999997</v>
      </c>
      <c r="J20">
        <v>17</v>
      </c>
      <c r="K20">
        <v>16.064319999999999</v>
      </c>
      <c r="L20">
        <v>12.925269999999999</v>
      </c>
      <c r="M20">
        <v>11.491849999999999</v>
      </c>
    </row>
    <row r="21" spans="1:23" x14ac:dyDescent="0.25">
      <c r="A21" t="s">
        <v>8</v>
      </c>
      <c r="B21">
        <v>722.58199999999999</v>
      </c>
      <c r="C21">
        <v>7.7942289999999996</v>
      </c>
      <c r="D21">
        <v>6.4855609999999997</v>
      </c>
      <c r="E21">
        <v>11.74024</v>
      </c>
      <c r="F21">
        <v>10.028090000000001</v>
      </c>
      <c r="G21">
        <v>27.44502</v>
      </c>
      <c r="H21">
        <v>532.21500000000003</v>
      </c>
      <c r="I21">
        <v>9.4284590000000001</v>
      </c>
      <c r="J21">
        <v>21.12069</v>
      </c>
      <c r="K21">
        <v>7.7942289999999996</v>
      </c>
      <c r="L21">
        <v>16.670210000000001</v>
      </c>
      <c r="M21">
        <v>27.720330000000001</v>
      </c>
    </row>
    <row r="22" spans="1:23" x14ac:dyDescent="0.25">
      <c r="A22" t="s">
        <v>9</v>
      </c>
      <c r="B22">
        <v>830.95330000000001</v>
      </c>
      <c r="C22">
        <v>20.2608</v>
      </c>
      <c r="D22">
        <v>17.428419999999999</v>
      </c>
      <c r="E22">
        <v>18.83868</v>
      </c>
      <c r="F22">
        <v>20.25</v>
      </c>
      <c r="G22">
        <v>548.30759999999998</v>
      </c>
      <c r="H22">
        <v>386.49889999999999</v>
      </c>
      <c r="I22">
        <v>8.779712</v>
      </c>
      <c r="J22">
        <v>13.966480000000001</v>
      </c>
      <c r="K22">
        <v>8.4113019999999992</v>
      </c>
      <c r="L22">
        <v>16.208919999999999</v>
      </c>
      <c r="M22">
        <v>130.6104</v>
      </c>
    </row>
    <row r="23" spans="1:23" x14ac:dyDescent="0.25">
      <c r="A23" t="s">
        <v>10</v>
      </c>
      <c r="B23">
        <v>418.04820000000001</v>
      </c>
      <c r="C23">
        <v>15.146509999999999</v>
      </c>
      <c r="D23">
        <v>25.79729</v>
      </c>
      <c r="E23">
        <v>14.13256</v>
      </c>
      <c r="F23">
        <v>6.4420500000000001</v>
      </c>
      <c r="G23">
        <v>11.74024</v>
      </c>
      <c r="H23">
        <v>370.4624</v>
      </c>
      <c r="I23">
        <v>701.86410000000001</v>
      </c>
      <c r="J23">
        <v>29.7668</v>
      </c>
      <c r="K23">
        <v>8.5768590000000007</v>
      </c>
      <c r="L23">
        <v>21.6617</v>
      </c>
      <c r="M23">
        <v>21.05152</v>
      </c>
    </row>
    <row r="24" spans="1:23" x14ac:dyDescent="0.25">
      <c r="A24" t="s">
        <v>11</v>
      </c>
      <c r="B24">
        <v>23.27552</v>
      </c>
      <c r="C24">
        <v>3.752777</v>
      </c>
      <c r="D24">
        <v>13.966480000000001</v>
      </c>
      <c r="E24">
        <v>61.829569999999997</v>
      </c>
      <c r="F24">
        <v>6.4855609999999997</v>
      </c>
      <c r="G24">
        <v>3.752777</v>
      </c>
      <c r="H24">
        <v>477.06360000000001</v>
      </c>
      <c r="I24">
        <v>397.70530000000002</v>
      </c>
      <c r="J24">
        <v>18.641349999999999</v>
      </c>
      <c r="K24">
        <v>21.66939</v>
      </c>
      <c r="L24">
        <v>25.685189999999999</v>
      </c>
      <c r="M24">
        <v>27.842939999999999</v>
      </c>
    </row>
    <row r="25" spans="1:23" x14ac:dyDescent="0.25">
      <c r="A25" t="s">
        <v>12</v>
      </c>
      <c r="B25">
        <v>453.98829999999998</v>
      </c>
      <c r="C25">
        <v>30.8626</v>
      </c>
      <c r="D25">
        <v>54.237900000000003</v>
      </c>
      <c r="E25">
        <v>39.304369999999999</v>
      </c>
      <c r="F25">
        <v>570.69060000000002</v>
      </c>
      <c r="G25">
        <v>78.919129999999996</v>
      </c>
      <c r="H25">
        <v>361.33730000000003</v>
      </c>
      <c r="I25">
        <v>471.44409999999999</v>
      </c>
      <c r="J25">
        <v>16.987130000000001</v>
      </c>
      <c r="K25">
        <v>626.61710000000005</v>
      </c>
      <c r="L25">
        <v>1085.943</v>
      </c>
      <c r="M25">
        <v>48.07893</v>
      </c>
    </row>
    <row r="28" spans="1:23" x14ac:dyDescent="0.25">
      <c r="W28" t="s">
        <v>24</v>
      </c>
    </row>
    <row r="29" spans="1:23" x14ac:dyDescent="0.25">
      <c r="W29" t="s">
        <v>26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0:X98"/>
  <sheetViews>
    <sheetView tabSelected="1" topLeftCell="A52" zoomScaleNormal="100" workbookViewId="0">
      <selection activeCell="R66" sqref="R66"/>
    </sheetView>
  </sheetViews>
  <sheetFormatPr defaultRowHeight="15" x14ac:dyDescent="0.25"/>
  <cols>
    <col min="23" max="23" width="13.5703125" bestFit="1" customWidth="1"/>
  </cols>
  <sheetData>
    <row r="70" spans="1:8" x14ac:dyDescent="0.25">
      <c r="C70" t="s">
        <v>40</v>
      </c>
    </row>
    <row r="72" spans="1:8" x14ac:dyDescent="0.25">
      <c r="C72" t="s">
        <v>39</v>
      </c>
    </row>
    <row r="73" spans="1:8" x14ac:dyDescent="0.25">
      <c r="C73">
        <v>2</v>
      </c>
      <c r="D73">
        <v>4</v>
      </c>
      <c r="E73">
        <v>8</v>
      </c>
      <c r="F73">
        <f>E73*2</f>
        <v>16</v>
      </c>
      <c r="G73">
        <f>F73*2</f>
        <v>32</v>
      </c>
      <c r="H73">
        <f>G73*2</f>
        <v>64</v>
      </c>
    </row>
    <row r="74" spans="1:8" x14ac:dyDescent="0.25">
      <c r="C74">
        <v>2095.25</v>
      </c>
      <c r="D74">
        <v>934.5</v>
      </c>
      <c r="E74">
        <v>586.5</v>
      </c>
      <c r="F74">
        <v>378.5</v>
      </c>
      <c r="G74">
        <v>259</v>
      </c>
      <c r="H74">
        <v>180.25</v>
      </c>
    </row>
    <row r="75" spans="1:8" x14ac:dyDescent="0.25">
      <c r="A75" t="s">
        <v>44</v>
      </c>
      <c r="C75">
        <v>862.53740000000005</v>
      </c>
      <c r="D75">
        <v>89.9208</v>
      </c>
      <c r="E75">
        <v>119.9753</v>
      </c>
      <c r="F75">
        <v>60.765259999999998</v>
      </c>
      <c r="G75">
        <v>51.410110000000003</v>
      </c>
      <c r="H75">
        <v>13.00881</v>
      </c>
    </row>
    <row r="76" spans="1:8" x14ac:dyDescent="0.25">
      <c r="A76" t="s">
        <v>43</v>
      </c>
      <c r="C76" s="2">
        <v>0.41166323827705525</v>
      </c>
      <c r="D76" s="2">
        <v>9.6223434991974319E-2</v>
      </c>
      <c r="E76" s="2">
        <v>0.20456146632566072</v>
      </c>
      <c r="F76" s="2">
        <v>0.16054229854689564</v>
      </c>
      <c r="G76" s="2">
        <v>0.1984946332046332</v>
      </c>
      <c r="H76" s="2">
        <v>7.2170929264909853E-2</v>
      </c>
    </row>
    <row r="79" spans="1:8" x14ac:dyDescent="0.25">
      <c r="C79" t="s">
        <v>41</v>
      </c>
    </row>
    <row r="81" spans="1:24" x14ac:dyDescent="0.25">
      <c r="C81">
        <f t="shared" ref="C81:H81" si="0">C74*C73</f>
        <v>4190.5</v>
      </c>
      <c r="D81">
        <f t="shared" si="0"/>
        <v>3738</v>
      </c>
      <c r="E81">
        <f t="shared" si="0"/>
        <v>4692</v>
      </c>
      <c r="F81">
        <f t="shared" si="0"/>
        <v>6056</v>
      </c>
      <c r="G81">
        <f t="shared" si="0"/>
        <v>8288</v>
      </c>
      <c r="H81">
        <f t="shared" si="0"/>
        <v>11536</v>
      </c>
    </row>
    <row r="83" spans="1:24" x14ac:dyDescent="0.25">
      <c r="C83" t="s">
        <v>42</v>
      </c>
    </row>
    <row r="84" spans="1:24" x14ac:dyDescent="0.25">
      <c r="C84">
        <f>C81*10</f>
        <v>41905</v>
      </c>
      <c r="D84">
        <f t="shared" ref="D84:H84" si="1">D81*10</f>
        <v>37380</v>
      </c>
      <c r="E84">
        <f t="shared" si="1"/>
        <v>46920</v>
      </c>
      <c r="F84">
        <f t="shared" si="1"/>
        <v>60560</v>
      </c>
      <c r="G84">
        <f t="shared" si="1"/>
        <v>82880</v>
      </c>
      <c r="H84">
        <f t="shared" si="1"/>
        <v>115360</v>
      </c>
    </row>
    <row r="86" spans="1:24" x14ac:dyDescent="0.25">
      <c r="A86" t="s">
        <v>43</v>
      </c>
      <c r="C86" s="2">
        <v>0.41166323827705525</v>
      </c>
      <c r="D86" s="2">
        <v>9.6223434991974319E-2</v>
      </c>
      <c r="E86" s="2">
        <v>0.20456146632566072</v>
      </c>
      <c r="F86" s="2">
        <v>0.16054229854689564</v>
      </c>
      <c r="G86" s="2">
        <v>0.1984946332046332</v>
      </c>
      <c r="H86" s="2">
        <v>7.2170929264909853E-2</v>
      </c>
    </row>
    <row r="94" spans="1:24" x14ac:dyDescent="0.25">
      <c r="P94" t="s">
        <v>45</v>
      </c>
    </row>
    <row r="95" spans="1:24" x14ac:dyDescent="0.25">
      <c r="P95" t="s">
        <v>46</v>
      </c>
    </row>
    <row r="96" spans="1:24" x14ac:dyDescent="0.25">
      <c r="P96" t="s">
        <v>47</v>
      </c>
      <c r="W96">
        <f>AVERAGE(D84:E84)</f>
        <v>42150</v>
      </c>
      <c r="X96" t="s">
        <v>48</v>
      </c>
    </row>
    <row r="97" spans="23:24" x14ac:dyDescent="0.25">
      <c r="W97" s="6">
        <f>STDEV(D84:E84)</f>
        <v>6745.7986925196637</v>
      </c>
      <c r="X97" t="s">
        <v>49</v>
      </c>
    </row>
    <row r="98" spans="23:24" x14ac:dyDescent="0.25">
      <c r="W98" s="2">
        <f>W97/W96</f>
        <v>0.16004267360663496</v>
      </c>
      <c r="X98" t="s">
        <v>50</v>
      </c>
    </row>
  </sheetData>
  <conditionalFormatting sqref="C76:H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86:H8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selection activeCell="N11" sqref="N11"/>
    </sheetView>
  </sheetViews>
  <sheetFormatPr defaultRowHeight="15" x14ac:dyDescent="0.25"/>
  <sheetData>
    <row r="1" spans="1:13" x14ac:dyDescent="0.25">
      <c r="A1" t="s">
        <v>37</v>
      </c>
    </row>
    <row r="3" spans="1:13" x14ac:dyDescent="0.25">
      <c r="A3" t="s">
        <v>1</v>
      </c>
      <c r="B3" s="1">
        <v>41926.645833333336</v>
      </c>
      <c r="C3" t="s">
        <v>2</v>
      </c>
      <c r="D3">
        <v>0</v>
      </c>
      <c r="E3" t="s">
        <v>3</v>
      </c>
    </row>
    <row r="4" spans="1:13" x14ac:dyDescent="0.25">
      <c r="E4" t="s">
        <v>38</v>
      </c>
    </row>
    <row r="5" spans="1:13" x14ac:dyDescent="0.25">
      <c r="A5" t="s">
        <v>4</v>
      </c>
    </row>
    <row r="6" spans="1:13" x14ac:dyDescent="0.25">
      <c r="B6">
        <v>1</v>
      </c>
      <c r="C6">
        <v>2</v>
      </c>
      <c r="D6">
        <v>3</v>
      </c>
      <c r="E6">
        <v>4</v>
      </c>
      <c r="F6">
        <v>5</v>
      </c>
      <c r="G6">
        <v>6</v>
      </c>
      <c r="H6">
        <v>7</v>
      </c>
      <c r="I6">
        <v>8</v>
      </c>
      <c r="J6">
        <v>9</v>
      </c>
      <c r="K6">
        <v>10</v>
      </c>
      <c r="L6">
        <v>11</v>
      </c>
      <c r="M6">
        <v>12</v>
      </c>
    </row>
    <row r="7" spans="1:13" x14ac:dyDescent="0.25">
      <c r="A7" t="s">
        <v>5</v>
      </c>
      <c r="B7">
        <v>395.5</v>
      </c>
      <c r="C7">
        <v>95</v>
      </c>
      <c r="D7">
        <v>40.25</v>
      </c>
      <c r="E7">
        <v>47.25</v>
      </c>
      <c r="F7">
        <v>13.25</v>
      </c>
      <c r="G7">
        <v>1699.5</v>
      </c>
      <c r="H7">
        <v>1777.75</v>
      </c>
      <c r="I7">
        <v>27</v>
      </c>
      <c r="J7">
        <v>9.75</v>
      </c>
      <c r="K7">
        <v>6.5</v>
      </c>
      <c r="L7">
        <v>0</v>
      </c>
      <c r="M7">
        <v>160.25</v>
      </c>
    </row>
    <row r="8" spans="1:13" x14ac:dyDescent="0.25">
      <c r="A8" t="s">
        <v>6</v>
      </c>
      <c r="B8">
        <v>429.5</v>
      </c>
      <c r="C8">
        <v>218</v>
      </c>
      <c r="D8">
        <v>94.75</v>
      </c>
      <c r="E8">
        <v>30</v>
      </c>
      <c r="F8">
        <v>36.75</v>
      </c>
      <c r="G8">
        <v>16.75</v>
      </c>
      <c r="H8">
        <v>1590.25</v>
      </c>
      <c r="I8">
        <v>654.75</v>
      </c>
      <c r="J8">
        <v>50.5</v>
      </c>
      <c r="K8">
        <v>20.25</v>
      </c>
      <c r="L8">
        <v>13.5</v>
      </c>
      <c r="M8">
        <v>27</v>
      </c>
    </row>
    <row r="9" spans="1:13" x14ac:dyDescent="0.25">
      <c r="A9" t="s">
        <v>7</v>
      </c>
      <c r="B9">
        <v>818.75</v>
      </c>
      <c r="C9">
        <v>873.25</v>
      </c>
      <c r="D9">
        <v>115.75</v>
      </c>
      <c r="E9">
        <v>98.75</v>
      </c>
      <c r="F9">
        <v>37.25</v>
      </c>
      <c r="G9">
        <v>6.5</v>
      </c>
      <c r="H9">
        <v>1402.5</v>
      </c>
      <c r="I9">
        <v>1013.25</v>
      </c>
      <c r="J9">
        <v>71.25</v>
      </c>
      <c r="K9">
        <v>81.5</v>
      </c>
      <c r="L9">
        <v>33.5</v>
      </c>
      <c r="M9">
        <v>64.25</v>
      </c>
    </row>
    <row r="10" spans="1:13" x14ac:dyDescent="0.25">
      <c r="A10" t="s">
        <v>8</v>
      </c>
      <c r="B10">
        <v>1146.5</v>
      </c>
      <c r="C10">
        <v>289.75</v>
      </c>
      <c r="D10">
        <v>132.5</v>
      </c>
      <c r="E10">
        <v>84.75</v>
      </c>
      <c r="F10">
        <v>20</v>
      </c>
      <c r="G10">
        <v>20</v>
      </c>
      <c r="H10">
        <v>641.25</v>
      </c>
      <c r="I10">
        <v>201</v>
      </c>
      <c r="J10">
        <v>85</v>
      </c>
      <c r="K10">
        <v>50.5</v>
      </c>
      <c r="L10">
        <v>64.25</v>
      </c>
      <c r="M10">
        <v>20.25</v>
      </c>
    </row>
    <row r="11" spans="1:13" x14ac:dyDescent="0.25">
      <c r="A11" t="s">
        <v>9</v>
      </c>
      <c r="B11">
        <v>787.75</v>
      </c>
      <c r="C11">
        <v>9.75</v>
      </c>
      <c r="D11">
        <v>6.75</v>
      </c>
      <c r="E11">
        <v>3.25</v>
      </c>
      <c r="F11">
        <v>3.25</v>
      </c>
      <c r="G11">
        <v>1255.5</v>
      </c>
      <c r="H11">
        <v>2040.5</v>
      </c>
      <c r="I11">
        <v>10</v>
      </c>
      <c r="J11">
        <v>3.25</v>
      </c>
      <c r="K11">
        <v>20.25</v>
      </c>
      <c r="L11">
        <v>30.5</v>
      </c>
      <c r="M11">
        <v>16.75</v>
      </c>
    </row>
    <row r="12" spans="1:13" x14ac:dyDescent="0.25">
      <c r="A12" t="s">
        <v>10</v>
      </c>
      <c r="B12">
        <v>211</v>
      </c>
      <c r="C12">
        <v>614</v>
      </c>
      <c r="D12">
        <v>10</v>
      </c>
      <c r="E12">
        <v>6.75</v>
      </c>
      <c r="F12">
        <v>3.25</v>
      </c>
      <c r="G12">
        <v>9.75</v>
      </c>
      <c r="H12">
        <v>706.25</v>
      </c>
      <c r="I12">
        <v>508</v>
      </c>
      <c r="J12">
        <v>16.75</v>
      </c>
      <c r="K12">
        <v>13.25</v>
      </c>
      <c r="L12">
        <v>23.25</v>
      </c>
      <c r="M12">
        <v>13.5</v>
      </c>
    </row>
    <row r="13" spans="1:13" x14ac:dyDescent="0.25">
      <c r="A13" t="s">
        <v>11</v>
      </c>
      <c r="B13">
        <v>876.5</v>
      </c>
      <c r="C13">
        <v>1098.5</v>
      </c>
      <c r="D13">
        <v>10</v>
      </c>
      <c r="E13">
        <v>3.25</v>
      </c>
      <c r="F13">
        <v>16.75</v>
      </c>
      <c r="G13">
        <v>10</v>
      </c>
      <c r="H13">
        <v>740.5</v>
      </c>
      <c r="I13">
        <v>737</v>
      </c>
      <c r="J13">
        <v>20.25</v>
      </c>
      <c r="K13">
        <v>3.25</v>
      </c>
      <c r="L13">
        <v>16.5</v>
      </c>
      <c r="M13">
        <v>16.75</v>
      </c>
    </row>
    <row r="14" spans="1:13" x14ac:dyDescent="0.25">
      <c r="A14" t="s">
        <v>12</v>
      </c>
      <c r="B14">
        <v>637.5</v>
      </c>
      <c r="C14">
        <v>194</v>
      </c>
      <c r="D14">
        <v>136</v>
      </c>
      <c r="E14">
        <v>788.25</v>
      </c>
      <c r="F14">
        <v>10</v>
      </c>
      <c r="G14">
        <v>64.5</v>
      </c>
      <c r="H14">
        <v>1904</v>
      </c>
      <c r="I14">
        <v>30.25</v>
      </c>
      <c r="J14">
        <v>95</v>
      </c>
      <c r="K14">
        <v>627.75</v>
      </c>
      <c r="L14">
        <v>1781.25</v>
      </c>
      <c r="M14">
        <v>34</v>
      </c>
    </row>
    <row r="16" spans="1:13" x14ac:dyDescent="0.25">
      <c r="A16" t="s">
        <v>13</v>
      </c>
    </row>
    <row r="17" spans="1:13" x14ac:dyDescent="0.25">
      <c r="B17">
        <v>1</v>
      </c>
      <c r="C17">
        <v>2</v>
      </c>
      <c r="D17">
        <v>3</v>
      </c>
      <c r="E17">
        <v>4</v>
      </c>
      <c r="F17">
        <v>5</v>
      </c>
      <c r="G17">
        <v>6</v>
      </c>
      <c r="H17">
        <v>7</v>
      </c>
      <c r="I17">
        <v>8</v>
      </c>
      <c r="J17">
        <v>9</v>
      </c>
      <c r="K17">
        <v>10</v>
      </c>
      <c r="L17">
        <v>11</v>
      </c>
      <c r="M17">
        <v>12</v>
      </c>
    </row>
    <row r="18" spans="1:13" x14ac:dyDescent="0.25">
      <c r="A18" t="s">
        <v>5</v>
      </c>
      <c r="B18">
        <v>337.31349999999998</v>
      </c>
      <c r="C18">
        <v>27.883690000000001</v>
      </c>
      <c r="D18">
        <v>14.659330000000001</v>
      </c>
      <c r="E18">
        <v>23.848040000000001</v>
      </c>
      <c r="F18">
        <v>5.513242</v>
      </c>
      <c r="G18">
        <v>618.97850000000005</v>
      </c>
      <c r="H18">
        <v>572.93269999999995</v>
      </c>
      <c r="I18">
        <v>14.73658</v>
      </c>
      <c r="J18">
        <v>3.25</v>
      </c>
      <c r="K18">
        <v>3.752777</v>
      </c>
      <c r="L18">
        <v>0</v>
      </c>
      <c r="M18">
        <v>151.38380000000001</v>
      </c>
    </row>
    <row r="19" spans="1:13" x14ac:dyDescent="0.25">
      <c r="A19" t="s">
        <v>6</v>
      </c>
      <c r="B19">
        <v>170.1277</v>
      </c>
      <c r="C19">
        <v>99.601709999999997</v>
      </c>
      <c r="D19">
        <v>28.952190000000002</v>
      </c>
      <c r="E19">
        <v>10.222519999999999</v>
      </c>
      <c r="F19">
        <v>3.25</v>
      </c>
      <c r="G19">
        <v>10.028090000000001</v>
      </c>
      <c r="H19">
        <v>613.08510000000001</v>
      </c>
      <c r="I19">
        <v>515.13549999999998</v>
      </c>
      <c r="J19">
        <v>11.56503</v>
      </c>
      <c r="K19">
        <v>6.75</v>
      </c>
      <c r="L19">
        <v>13.5</v>
      </c>
      <c r="M19">
        <v>16.603210000000001</v>
      </c>
    </row>
    <row r="20" spans="1:13" x14ac:dyDescent="0.25">
      <c r="A20" t="s">
        <v>7</v>
      </c>
      <c r="B20">
        <v>152.4622</v>
      </c>
      <c r="C20">
        <v>304.1454</v>
      </c>
      <c r="D20">
        <v>28.235250000000001</v>
      </c>
      <c r="E20">
        <v>19.62726</v>
      </c>
      <c r="F20">
        <v>15.05199</v>
      </c>
      <c r="G20">
        <v>3.752777</v>
      </c>
      <c r="H20">
        <v>580.26210000000003</v>
      </c>
      <c r="I20">
        <v>603.74850000000004</v>
      </c>
      <c r="J20">
        <v>35.819859999999998</v>
      </c>
      <c r="K20">
        <v>12.50667</v>
      </c>
      <c r="L20">
        <v>8.779712</v>
      </c>
      <c r="M20">
        <v>42.726599999999998</v>
      </c>
    </row>
    <row r="21" spans="1:13" x14ac:dyDescent="0.25">
      <c r="A21" t="s">
        <v>8</v>
      </c>
      <c r="B21">
        <v>329.0829</v>
      </c>
      <c r="C21">
        <v>48.705539999999999</v>
      </c>
      <c r="D21">
        <v>18.030069999999998</v>
      </c>
      <c r="E21">
        <v>28.508410000000001</v>
      </c>
      <c r="F21">
        <v>8.6506260000000008</v>
      </c>
      <c r="G21">
        <v>8.6506260000000008</v>
      </c>
      <c r="H21">
        <v>373.67930000000001</v>
      </c>
      <c r="I21">
        <v>24.67117</v>
      </c>
      <c r="J21">
        <v>14.14803</v>
      </c>
      <c r="K21">
        <v>20.51219</v>
      </c>
      <c r="L21">
        <v>30.75</v>
      </c>
      <c r="M21">
        <v>6.75</v>
      </c>
    </row>
    <row r="22" spans="1:13" x14ac:dyDescent="0.25">
      <c r="A22" t="s">
        <v>9</v>
      </c>
      <c r="B22">
        <v>499.62630000000001</v>
      </c>
      <c r="C22">
        <v>3.25</v>
      </c>
      <c r="D22">
        <v>6.75</v>
      </c>
      <c r="E22">
        <v>3.25</v>
      </c>
      <c r="F22">
        <v>3.25</v>
      </c>
      <c r="G22">
        <v>194.46270000000001</v>
      </c>
      <c r="H22">
        <v>400.41840000000002</v>
      </c>
      <c r="I22">
        <v>6.4420500000000001</v>
      </c>
      <c r="J22">
        <v>3.25</v>
      </c>
      <c r="K22">
        <v>12.925269999999999</v>
      </c>
      <c r="L22">
        <v>30.5</v>
      </c>
      <c r="M22">
        <v>12.789160000000001</v>
      </c>
    </row>
    <row r="23" spans="1:13" x14ac:dyDescent="0.25">
      <c r="A23" t="s">
        <v>10</v>
      </c>
      <c r="B23">
        <v>159.03980000000001</v>
      </c>
      <c r="C23">
        <v>456.71420000000001</v>
      </c>
      <c r="D23">
        <v>6.4420500000000001</v>
      </c>
      <c r="E23">
        <v>6.75</v>
      </c>
      <c r="F23">
        <v>3.25</v>
      </c>
      <c r="G23">
        <v>3.25</v>
      </c>
      <c r="H23">
        <v>305.63139999999999</v>
      </c>
      <c r="I23">
        <v>499.34269999999998</v>
      </c>
      <c r="J23">
        <v>6.4855609999999997</v>
      </c>
      <c r="K23">
        <v>9.4284590000000001</v>
      </c>
      <c r="L23">
        <v>6.4855609999999997</v>
      </c>
      <c r="M23">
        <v>13.5</v>
      </c>
    </row>
    <row r="24" spans="1:13" x14ac:dyDescent="0.25">
      <c r="A24" t="s">
        <v>11</v>
      </c>
      <c r="B24">
        <v>487.86090000000002</v>
      </c>
      <c r="C24">
        <v>630.50459999999998</v>
      </c>
      <c r="D24">
        <v>6.4420500000000001</v>
      </c>
      <c r="E24">
        <v>3.25</v>
      </c>
      <c r="F24">
        <v>6.4855609999999997</v>
      </c>
      <c r="G24">
        <v>10</v>
      </c>
      <c r="H24">
        <v>573.1354</v>
      </c>
      <c r="I24">
        <v>488.8621</v>
      </c>
      <c r="J24">
        <v>12.925269999999999</v>
      </c>
      <c r="K24">
        <v>3.25</v>
      </c>
      <c r="L24">
        <v>8.4113019999999992</v>
      </c>
      <c r="M24">
        <v>10.028090000000001</v>
      </c>
    </row>
    <row r="25" spans="1:13" x14ac:dyDescent="0.25">
      <c r="A25" t="s">
        <v>12</v>
      </c>
      <c r="B25">
        <v>344.96870000000001</v>
      </c>
      <c r="C25">
        <v>132.67689999999999</v>
      </c>
      <c r="D25">
        <v>105.0119</v>
      </c>
      <c r="E25">
        <v>463.2149</v>
      </c>
      <c r="F25">
        <v>6.4420500000000001</v>
      </c>
      <c r="G25">
        <v>26.958300000000001</v>
      </c>
      <c r="H25">
        <v>553.9316</v>
      </c>
      <c r="I25">
        <v>15.0907</v>
      </c>
      <c r="J25">
        <v>57.112459999999999</v>
      </c>
      <c r="K25">
        <v>623.42420000000004</v>
      </c>
      <c r="L25">
        <v>980.46579999999994</v>
      </c>
      <c r="M25">
        <v>19.629909999999999</v>
      </c>
    </row>
    <row r="28" spans="1:13" x14ac:dyDescent="0.25">
      <c r="B28" s="2">
        <f>B18/B7</f>
        <v>0.85287863463969649</v>
      </c>
      <c r="C28" s="2">
        <f t="shared" ref="C28:M28" si="0">C18/C7</f>
        <v>0.2935125263157895</v>
      </c>
      <c r="D28" s="2">
        <f t="shared" si="0"/>
        <v>0.36420695652173912</v>
      </c>
      <c r="E28" s="2">
        <f t="shared" si="0"/>
        <v>0.50472042328042332</v>
      </c>
      <c r="F28" s="2">
        <f t="shared" si="0"/>
        <v>0.41609373584905662</v>
      </c>
      <c r="G28" s="2">
        <f t="shared" si="0"/>
        <v>0.36421212121212126</v>
      </c>
      <c r="H28" s="2">
        <f t="shared" si="0"/>
        <v>0.32227967936999014</v>
      </c>
      <c r="I28" s="2">
        <f t="shared" si="0"/>
        <v>0.54579925925925921</v>
      </c>
      <c r="J28" s="2">
        <f t="shared" si="0"/>
        <v>0.33333333333333331</v>
      </c>
      <c r="K28" s="2">
        <f t="shared" si="0"/>
        <v>0.57735030769230766</v>
      </c>
      <c r="L28" s="2" t="e">
        <f t="shared" si="0"/>
        <v>#DIV/0!</v>
      </c>
      <c r="M28" s="2">
        <f t="shared" si="0"/>
        <v>0.94467269890795635</v>
      </c>
    </row>
    <row r="29" spans="1:13" x14ac:dyDescent="0.25">
      <c r="B29" s="2">
        <f t="shared" ref="B29:M29" si="1">B19/B8</f>
        <v>0.39610640279394643</v>
      </c>
      <c r="C29" s="2">
        <f t="shared" si="1"/>
        <v>0.45688857798165139</v>
      </c>
      <c r="D29" s="2">
        <f t="shared" si="1"/>
        <v>0.30556401055408972</v>
      </c>
      <c r="E29" s="2">
        <f t="shared" si="1"/>
        <v>0.34075066666666665</v>
      </c>
      <c r="F29" s="2">
        <f t="shared" si="1"/>
        <v>8.8435374149659865E-2</v>
      </c>
      <c r="G29" s="2">
        <f t="shared" si="1"/>
        <v>0.59869194029850747</v>
      </c>
      <c r="H29" s="2">
        <f t="shared" si="1"/>
        <v>0.38552749567678041</v>
      </c>
      <c r="I29" s="2">
        <f t="shared" si="1"/>
        <v>0.7867667048491791</v>
      </c>
      <c r="J29" s="2">
        <f t="shared" si="1"/>
        <v>0.22901049504950496</v>
      </c>
      <c r="K29" s="2">
        <f t="shared" si="1"/>
        <v>0.33333333333333331</v>
      </c>
      <c r="L29" s="2">
        <f t="shared" si="1"/>
        <v>1</v>
      </c>
      <c r="M29" s="2">
        <f t="shared" si="1"/>
        <v>0.6149337037037037</v>
      </c>
    </row>
    <row r="30" spans="1:13" x14ac:dyDescent="0.25">
      <c r="B30" s="2">
        <f t="shared" ref="B30:M30" si="2">B20/B9</f>
        <v>0.18621337404580152</v>
      </c>
      <c r="C30" s="2">
        <f t="shared" si="2"/>
        <v>0.34829132550815917</v>
      </c>
      <c r="D30" s="2">
        <f t="shared" si="2"/>
        <v>0.2439330453563715</v>
      </c>
      <c r="E30" s="2">
        <f t="shared" si="2"/>
        <v>0.19875706329113924</v>
      </c>
      <c r="F30" s="2">
        <f t="shared" si="2"/>
        <v>0.40408026845637585</v>
      </c>
      <c r="G30" s="2">
        <f t="shared" si="2"/>
        <v>0.57735030769230766</v>
      </c>
      <c r="H30" s="2">
        <f t="shared" si="2"/>
        <v>0.41373411764705886</v>
      </c>
      <c r="I30" s="2">
        <f t="shared" si="2"/>
        <v>0.59585344189489275</v>
      </c>
      <c r="J30" s="2">
        <f t="shared" si="2"/>
        <v>0.50273487719298249</v>
      </c>
      <c r="K30" s="2">
        <f t="shared" si="2"/>
        <v>0.1534560736196319</v>
      </c>
      <c r="L30" s="2">
        <f t="shared" si="2"/>
        <v>0.26208095522388059</v>
      </c>
      <c r="M30" s="2">
        <f t="shared" si="2"/>
        <v>0.66500544747081713</v>
      </c>
    </row>
    <row r="31" spans="1:13" x14ac:dyDescent="0.25">
      <c r="B31" s="2">
        <f t="shared" ref="B31:M31" si="3">B21/B10</f>
        <v>0.28703262102049715</v>
      </c>
      <c r="C31" s="2">
        <f t="shared" si="3"/>
        <v>0.16809504745470233</v>
      </c>
      <c r="D31" s="2">
        <f t="shared" si="3"/>
        <v>0.13607599999999997</v>
      </c>
      <c r="E31" s="2">
        <f t="shared" si="3"/>
        <v>0.33638241887905607</v>
      </c>
      <c r="F31" s="2">
        <f t="shared" si="3"/>
        <v>0.43253130000000006</v>
      </c>
      <c r="G31" s="2">
        <f t="shared" si="3"/>
        <v>0.43253130000000006</v>
      </c>
      <c r="H31" s="2">
        <f t="shared" si="3"/>
        <v>0.58273575048732951</v>
      </c>
      <c r="I31" s="2">
        <f t="shared" si="3"/>
        <v>0.12274213930348259</v>
      </c>
      <c r="J31" s="2">
        <f t="shared" si="3"/>
        <v>0.1664474117647059</v>
      </c>
      <c r="K31" s="2">
        <f t="shared" si="3"/>
        <v>0.40618198019801982</v>
      </c>
      <c r="L31" s="2">
        <f t="shared" si="3"/>
        <v>0.47859922178988329</v>
      </c>
      <c r="M31" s="2">
        <f t="shared" si="3"/>
        <v>0.33333333333333331</v>
      </c>
    </row>
    <row r="32" spans="1:13" x14ac:dyDescent="0.25">
      <c r="B32" s="2">
        <f t="shared" ref="B32:M32" si="4">B22/B11</f>
        <v>0.63424474769914319</v>
      </c>
      <c r="C32" s="2">
        <f t="shared" si="4"/>
        <v>0.33333333333333331</v>
      </c>
      <c r="D32" s="2">
        <f t="shared" si="4"/>
        <v>1</v>
      </c>
      <c r="E32" s="2">
        <f t="shared" si="4"/>
        <v>1</v>
      </c>
      <c r="F32" s="2">
        <f t="shared" si="4"/>
        <v>1</v>
      </c>
      <c r="G32" s="2">
        <f t="shared" si="4"/>
        <v>0.15488864994026286</v>
      </c>
      <c r="H32" s="2">
        <f t="shared" si="4"/>
        <v>0.19623543249203629</v>
      </c>
      <c r="I32" s="2">
        <f t="shared" si="4"/>
        <v>0.64420500000000003</v>
      </c>
      <c r="J32" s="2">
        <f t="shared" si="4"/>
        <v>1</v>
      </c>
      <c r="K32" s="2">
        <f t="shared" si="4"/>
        <v>0.63828493827160493</v>
      </c>
      <c r="L32" s="2">
        <f t="shared" si="4"/>
        <v>1</v>
      </c>
      <c r="M32" s="2">
        <f t="shared" si="4"/>
        <v>0.76353194029850746</v>
      </c>
    </row>
    <row r="33" spans="2:13" x14ac:dyDescent="0.25">
      <c r="B33" s="2">
        <f t="shared" ref="B33:M33" si="5">B23/B12</f>
        <v>0.75374312796208542</v>
      </c>
      <c r="C33" s="2">
        <f t="shared" si="5"/>
        <v>0.74383420195439742</v>
      </c>
      <c r="D33" s="2">
        <f t="shared" si="5"/>
        <v>0.64420500000000003</v>
      </c>
      <c r="E33" s="2">
        <f t="shared" si="5"/>
        <v>1</v>
      </c>
      <c r="F33" s="2">
        <f t="shared" si="5"/>
        <v>1</v>
      </c>
      <c r="G33" s="2">
        <f t="shared" si="5"/>
        <v>0.33333333333333331</v>
      </c>
      <c r="H33" s="2">
        <f t="shared" si="5"/>
        <v>0.43275242477876102</v>
      </c>
      <c r="I33" s="2">
        <f t="shared" si="5"/>
        <v>0.98295807086614173</v>
      </c>
      <c r="J33" s="2">
        <f t="shared" si="5"/>
        <v>0.38719767164179103</v>
      </c>
      <c r="K33" s="2">
        <f t="shared" si="5"/>
        <v>0.71158181132075471</v>
      </c>
      <c r="L33" s="2">
        <f t="shared" si="5"/>
        <v>0.27894886021505377</v>
      </c>
      <c r="M33" s="2">
        <f t="shared" si="5"/>
        <v>1</v>
      </c>
    </row>
    <row r="34" spans="2:13" x14ac:dyDescent="0.25">
      <c r="B34" s="2">
        <f t="shared" ref="B34:M34" si="6">B24/B13</f>
        <v>0.55660114090131207</v>
      </c>
      <c r="C34" s="2">
        <f t="shared" si="6"/>
        <v>0.57396868456986794</v>
      </c>
      <c r="D34" s="2">
        <f t="shared" si="6"/>
        <v>0.64420500000000003</v>
      </c>
      <c r="E34" s="2">
        <f t="shared" si="6"/>
        <v>1</v>
      </c>
      <c r="F34" s="2">
        <f t="shared" si="6"/>
        <v>0.38719767164179103</v>
      </c>
      <c r="G34" s="2">
        <f t="shared" si="6"/>
        <v>1</v>
      </c>
      <c r="H34" s="2">
        <f t="shared" si="6"/>
        <v>0.77398433490884533</v>
      </c>
      <c r="I34" s="2">
        <f t="shared" si="6"/>
        <v>0.66331356852103118</v>
      </c>
      <c r="J34" s="2">
        <f t="shared" si="6"/>
        <v>0.63828493827160493</v>
      </c>
      <c r="K34" s="2">
        <f t="shared" si="6"/>
        <v>1</v>
      </c>
      <c r="L34" s="2">
        <f t="shared" si="6"/>
        <v>0.50977587878787878</v>
      </c>
      <c r="M34" s="2">
        <f t="shared" si="6"/>
        <v>0.59869194029850747</v>
      </c>
    </row>
    <row r="35" spans="2:13" x14ac:dyDescent="0.25">
      <c r="B35" s="2">
        <f t="shared" ref="B35:M35" si="7">B25/B14</f>
        <v>0.54112737254901966</v>
      </c>
      <c r="C35" s="2">
        <f t="shared" si="7"/>
        <v>0.68390154639175249</v>
      </c>
      <c r="D35" s="2">
        <f t="shared" si="7"/>
        <v>0.7721463235294117</v>
      </c>
      <c r="E35" s="2">
        <f t="shared" si="7"/>
        <v>0.5876497304154773</v>
      </c>
      <c r="F35" s="2">
        <f t="shared" si="7"/>
        <v>0.64420500000000003</v>
      </c>
      <c r="G35" s="2">
        <f t="shared" si="7"/>
        <v>0.41795813953488375</v>
      </c>
      <c r="H35" s="2">
        <f t="shared" si="7"/>
        <v>0.29093046218487395</v>
      </c>
      <c r="I35" s="2">
        <f t="shared" si="7"/>
        <v>0.49886611570247935</v>
      </c>
      <c r="J35" s="2">
        <f t="shared" si="7"/>
        <v>0.60118378947368423</v>
      </c>
      <c r="K35" s="2">
        <f t="shared" si="7"/>
        <v>0.99310904022301882</v>
      </c>
      <c r="L35" s="2">
        <f t="shared" si="7"/>
        <v>0.5504369403508772</v>
      </c>
      <c r="M35" s="2">
        <f t="shared" si="7"/>
        <v>0.57735029411764704</v>
      </c>
    </row>
  </sheetData>
  <conditionalFormatting sqref="B28:M3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selection activeCell="W19" sqref="W19"/>
    </sheetView>
  </sheetViews>
  <sheetFormatPr defaultRowHeight="15" x14ac:dyDescent="0.25"/>
  <sheetData>
    <row r="1" spans="1:13" x14ac:dyDescent="0.25">
      <c r="A1" t="s">
        <v>0</v>
      </c>
    </row>
    <row r="3" spans="1:13" x14ac:dyDescent="0.25">
      <c r="A3" t="s">
        <v>1</v>
      </c>
      <c r="B3" s="1">
        <v>41926.5625</v>
      </c>
      <c r="C3" t="s">
        <v>2</v>
      </c>
      <c r="D3">
        <v>0</v>
      </c>
      <c r="E3" t="s">
        <v>3</v>
      </c>
    </row>
    <row r="5" spans="1:13" x14ac:dyDescent="0.25">
      <c r="A5" t="s">
        <v>51</v>
      </c>
    </row>
    <row r="6" spans="1:13" x14ac:dyDescent="0.25">
      <c r="B6">
        <v>1</v>
      </c>
      <c r="C6">
        <v>2</v>
      </c>
      <c r="D6">
        <v>3</v>
      </c>
      <c r="E6">
        <v>4</v>
      </c>
      <c r="F6">
        <v>5</v>
      </c>
      <c r="G6">
        <v>6</v>
      </c>
      <c r="H6">
        <v>7</v>
      </c>
      <c r="I6">
        <v>8</v>
      </c>
      <c r="J6">
        <v>9</v>
      </c>
      <c r="K6">
        <v>10</v>
      </c>
      <c r="L6">
        <v>11</v>
      </c>
      <c r="M6">
        <v>12</v>
      </c>
    </row>
    <row r="7" spans="1:13" x14ac:dyDescent="0.25">
      <c r="A7" t="s">
        <v>5</v>
      </c>
      <c r="B7">
        <v>7183.75</v>
      </c>
      <c r="C7">
        <v>2125.75</v>
      </c>
      <c r="D7">
        <v>1556</v>
      </c>
      <c r="E7">
        <v>1951.75</v>
      </c>
      <c r="F7">
        <v>1596.75</v>
      </c>
      <c r="G7">
        <v>1716.25</v>
      </c>
      <c r="H7">
        <v>2204.25</v>
      </c>
      <c r="I7">
        <v>1719.5</v>
      </c>
      <c r="J7">
        <v>1422.75</v>
      </c>
      <c r="K7">
        <v>2559.5</v>
      </c>
      <c r="L7">
        <v>2286.5</v>
      </c>
      <c r="M7">
        <v>2044</v>
      </c>
    </row>
    <row r="8" spans="1:13" x14ac:dyDescent="0.25">
      <c r="A8" t="s">
        <v>6</v>
      </c>
      <c r="B8">
        <v>9327.25</v>
      </c>
      <c r="C8">
        <v>1153.25</v>
      </c>
      <c r="D8">
        <v>1511.25</v>
      </c>
      <c r="E8">
        <v>1480.75</v>
      </c>
      <c r="F8">
        <v>1467</v>
      </c>
      <c r="G8">
        <v>1228.25</v>
      </c>
      <c r="H8">
        <v>1105</v>
      </c>
      <c r="I8">
        <v>1436.25</v>
      </c>
      <c r="J8">
        <v>1160.25</v>
      </c>
      <c r="K8">
        <v>1098.25</v>
      </c>
      <c r="L8">
        <v>1241.75</v>
      </c>
      <c r="M8">
        <v>1893.75</v>
      </c>
    </row>
    <row r="9" spans="1:13" x14ac:dyDescent="0.25">
      <c r="A9" t="s">
        <v>7</v>
      </c>
      <c r="B9">
        <v>10760.75</v>
      </c>
      <c r="C9">
        <v>1317</v>
      </c>
      <c r="D9">
        <v>1129.25</v>
      </c>
      <c r="E9">
        <v>907.25</v>
      </c>
      <c r="F9">
        <v>1225</v>
      </c>
      <c r="G9">
        <v>1057.75</v>
      </c>
      <c r="H9" s="7">
        <v>7515</v>
      </c>
      <c r="I9" s="7">
        <v>1235</v>
      </c>
      <c r="J9" s="7">
        <v>1023.75</v>
      </c>
      <c r="K9" s="7">
        <v>1385.25</v>
      </c>
      <c r="L9" s="7">
        <v>1569.5</v>
      </c>
      <c r="M9" s="7">
        <v>1719.75</v>
      </c>
    </row>
    <row r="10" spans="1:13" x14ac:dyDescent="0.25">
      <c r="A10" t="s">
        <v>8</v>
      </c>
      <c r="B10">
        <v>18385.5</v>
      </c>
      <c r="C10">
        <v>1115.75</v>
      </c>
      <c r="D10">
        <v>1825.5</v>
      </c>
      <c r="E10">
        <v>1235.25</v>
      </c>
      <c r="F10">
        <v>1279.5</v>
      </c>
      <c r="G10">
        <v>879.75</v>
      </c>
      <c r="H10">
        <v>1866.5</v>
      </c>
      <c r="I10">
        <v>1402.25</v>
      </c>
      <c r="J10">
        <v>5569.75</v>
      </c>
      <c r="K10">
        <v>996.25</v>
      </c>
      <c r="L10">
        <v>1470.5</v>
      </c>
      <c r="M10">
        <v>2163.25</v>
      </c>
    </row>
    <row r="11" spans="1:13" x14ac:dyDescent="0.25">
      <c r="A11" t="s">
        <v>9</v>
      </c>
      <c r="B11">
        <v>12668.75</v>
      </c>
      <c r="C11">
        <v>1146.5</v>
      </c>
      <c r="D11">
        <v>1160</v>
      </c>
      <c r="E11">
        <v>1579.75</v>
      </c>
      <c r="F11">
        <v>1231.5</v>
      </c>
      <c r="G11">
        <v>5754.25</v>
      </c>
      <c r="H11">
        <v>1955.25</v>
      </c>
      <c r="I11">
        <v>1678.75</v>
      </c>
      <c r="J11">
        <v>1603.75</v>
      </c>
      <c r="K11">
        <v>1535.5</v>
      </c>
      <c r="L11">
        <v>1753.75</v>
      </c>
      <c r="M11">
        <v>7617.25</v>
      </c>
    </row>
    <row r="12" spans="1:13" x14ac:dyDescent="0.25">
      <c r="A12" t="s">
        <v>10</v>
      </c>
      <c r="B12">
        <v>8248.75</v>
      </c>
      <c r="C12">
        <v>1259</v>
      </c>
      <c r="D12">
        <v>719.75</v>
      </c>
      <c r="E12">
        <v>1122.25</v>
      </c>
      <c r="F12">
        <v>886.75</v>
      </c>
      <c r="G12">
        <v>1344</v>
      </c>
      <c r="H12">
        <v>2105.25</v>
      </c>
      <c r="I12">
        <v>1484</v>
      </c>
      <c r="J12">
        <v>1232</v>
      </c>
      <c r="K12">
        <v>1402.5</v>
      </c>
      <c r="L12">
        <v>1395.25</v>
      </c>
      <c r="M12">
        <v>1651.25</v>
      </c>
    </row>
    <row r="13" spans="1:13" x14ac:dyDescent="0.25">
      <c r="A13" t="s">
        <v>11</v>
      </c>
      <c r="B13">
        <v>8088.5</v>
      </c>
      <c r="C13">
        <v>1112</v>
      </c>
      <c r="D13">
        <v>849.25</v>
      </c>
      <c r="E13">
        <v>821.75</v>
      </c>
      <c r="F13">
        <v>1323.75</v>
      </c>
      <c r="G13">
        <v>1184</v>
      </c>
      <c r="H13">
        <v>6679</v>
      </c>
      <c r="I13">
        <v>1436.5</v>
      </c>
      <c r="J13">
        <v>1132.5</v>
      </c>
      <c r="K13">
        <v>2559</v>
      </c>
      <c r="L13">
        <v>1562.75</v>
      </c>
      <c r="M13">
        <v>2532.25</v>
      </c>
    </row>
    <row r="14" spans="1:13" x14ac:dyDescent="0.25">
      <c r="A14" t="s">
        <v>12</v>
      </c>
      <c r="B14">
        <v>12389</v>
      </c>
      <c r="C14">
        <v>2412.5</v>
      </c>
      <c r="D14">
        <v>6317</v>
      </c>
      <c r="E14">
        <v>1463.75</v>
      </c>
      <c r="F14">
        <v>2125.75</v>
      </c>
      <c r="G14">
        <v>1566.25</v>
      </c>
      <c r="H14">
        <v>2409</v>
      </c>
      <c r="I14">
        <v>2992.75</v>
      </c>
      <c r="J14">
        <v>2009.75</v>
      </c>
      <c r="K14">
        <v>1767.5</v>
      </c>
      <c r="L14">
        <v>2593.5</v>
      </c>
      <c r="M14">
        <v>3067.75</v>
      </c>
    </row>
    <row r="16" spans="1:13" x14ac:dyDescent="0.25">
      <c r="A16" t="s">
        <v>13</v>
      </c>
    </row>
    <row r="17" spans="1:13" x14ac:dyDescent="0.25">
      <c r="B17">
        <v>1</v>
      </c>
      <c r="C17">
        <v>2</v>
      </c>
      <c r="D17">
        <v>3</v>
      </c>
      <c r="E17">
        <v>4</v>
      </c>
      <c r="F17">
        <v>5</v>
      </c>
      <c r="G17">
        <v>6</v>
      </c>
      <c r="H17">
        <v>7</v>
      </c>
      <c r="I17">
        <v>8</v>
      </c>
      <c r="J17">
        <v>9</v>
      </c>
      <c r="K17">
        <v>10</v>
      </c>
      <c r="L17">
        <v>11</v>
      </c>
      <c r="M17">
        <v>12</v>
      </c>
    </row>
    <row r="18" spans="1:13" x14ac:dyDescent="0.25">
      <c r="A18" t="s">
        <v>5</v>
      </c>
      <c r="B18">
        <v>3024.145</v>
      </c>
      <c r="C18">
        <v>314.83550000000002</v>
      </c>
      <c r="D18">
        <v>236.05539999999999</v>
      </c>
      <c r="E18">
        <v>209.5206</v>
      </c>
      <c r="F18">
        <v>258.67529999999999</v>
      </c>
      <c r="G18">
        <v>310.16129999999998</v>
      </c>
      <c r="H18">
        <v>135.48949999999999</v>
      </c>
      <c r="I18">
        <v>140.0907</v>
      </c>
      <c r="J18">
        <v>217.41909999999999</v>
      </c>
      <c r="K18">
        <v>248.67</v>
      </c>
      <c r="L18">
        <v>281.1164</v>
      </c>
      <c r="M18">
        <v>156.19059999999999</v>
      </c>
    </row>
    <row r="19" spans="1:13" x14ac:dyDescent="0.25">
      <c r="A19" t="s">
        <v>6</v>
      </c>
      <c r="B19">
        <v>2333.857</v>
      </c>
      <c r="C19">
        <v>185.304</v>
      </c>
      <c r="D19">
        <v>191.3759</v>
      </c>
      <c r="E19">
        <v>35.980029999999999</v>
      </c>
      <c r="F19">
        <v>182.57650000000001</v>
      </c>
      <c r="G19">
        <v>133.8235</v>
      </c>
      <c r="H19">
        <v>266.70299999999997</v>
      </c>
      <c r="I19">
        <v>65.339340000000007</v>
      </c>
      <c r="J19">
        <v>166.75700000000001</v>
      </c>
      <c r="K19">
        <v>272.1866</v>
      </c>
      <c r="L19">
        <v>197.76310000000001</v>
      </c>
      <c r="M19">
        <v>395.32929999999999</v>
      </c>
    </row>
    <row r="20" spans="1:13" x14ac:dyDescent="0.25">
      <c r="A20" t="s">
        <v>7</v>
      </c>
      <c r="B20">
        <v>5085.7349999999997</v>
      </c>
      <c r="C20">
        <v>153.51820000000001</v>
      </c>
      <c r="D20">
        <v>215.0033</v>
      </c>
      <c r="E20">
        <v>147.71729999999999</v>
      </c>
      <c r="F20">
        <v>120.5204</v>
      </c>
      <c r="G20">
        <v>105.5599</v>
      </c>
      <c r="H20">
        <v>3460.76</v>
      </c>
      <c r="I20">
        <v>160.76589999999999</v>
      </c>
      <c r="J20">
        <v>87.539869999999993</v>
      </c>
      <c r="K20">
        <v>134.35550000000001</v>
      </c>
      <c r="L20">
        <v>424.97579999999999</v>
      </c>
      <c r="M20">
        <v>324.68709999999999</v>
      </c>
    </row>
    <row r="21" spans="1:13" x14ac:dyDescent="0.25">
      <c r="A21" t="s">
        <v>8</v>
      </c>
      <c r="B21">
        <v>5302.9070000000002</v>
      </c>
      <c r="C21">
        <v>211.68899999999999</v>
      </c>
      <c r="D21">
        <v>205.96299999999999</v>
      </c>
      <c r="E21">
        <v>184.58349999999999</v>
      </c>
      <c r="F21">
        <v>207.21430000000001</v>
      </c>
      <c r="G21">
        <v>131.23670000000001</v>
      </c>
      <c r="H21">
        <v>359.35050000000001</v>
      </c>
      <c r="I21">
        <v>328.13369999999998</v>
      </c>
      <c r="J21">
        <v>2062.6460000000002</v>
      </c>
      <c r="K21">
        <v>162.5215</v>
      </c>
      <c r="L21">
        <v>154.82490000000001</v>
      </c>
      <c r="M21">
        <v>572.22439999999995</v>
      </c>
    </row>
    <row r="22" spans="1:13" x14ac:dyDescent="0.25">
      <c r="A22" t="s">
        <v>9</v>
      </c>
      <c r="B22">
        <v>3887.5039999999999</v>
      </c>
      <c r="C22">
        <v>113.8145</v>
      </c>
      <c r="D22">
        <v>191.35130000000001</v>
      </c>
      <c r="E22">
        <v>311.54090000000002</v>
      </c>
      <c r="F22">
        <v>173.2578</v>
      </c>
      <c r="G22">
        <v>3823.7260000000001</v>
      </c>
      <c r="H22">
        <v>241.8965</v>
      </c>
      <c r="I22">
        <v>269.0881</v>
      </c>
      <c r="J22">
        <v>194.52690000000001</v>
      </c>
      <c r="K22">
        <v>326.34960000000001</v>
      </c>
      <c r="L22">
        <v>287.14440000000002</v>
      </c>
      <c r="M22">
        <v>2397.701</v>
      </c>
    </row>
    <row r="23" spans="1:13" x14ac:dyDescent="0.25">
      <c r="A23" t="s">
        <v>10</v>
      </c>
      <c r="B23">
        <v>2794.03</v>
      </c>
      <c r="C23">
        <v>150.7133</v>
      </c>
      <c r="D23">
        <v>42.113689999999998</v>
      </c>
      <c r="E23">
        <v>185.4308</v>
      </c>
      <c r="F23">
        <v>227.45050000000001</v>
      </c>
      <c r="G23">
        <v>268.72879999999998</v>
      </c>
      <c r="H23">
        <v>561.52940000000001</v>
      </c>
      <c r="I23">
        <v>298.41160000000002</v>
      </c>
      <c r="J23">
        <v>285.54360000000003</v>
      </c>
      <c r="K23">
        <v>264.37299999999999</v>
      </c>
      <c r="L23">
        <v>156.06479999999999</v>
      </c>
      <c r="M23">
        <v>232.59809999999999</v>
      </c>
    </row>
    <row r="24" spans="1:13" x14ac:dyDescent="0.25">
      <c r="A24" t="s">
        <v>11</v>
      </c>
      <c r="B24">
        <v>2609.9499999999998</v>
      </c>
      <c r="C24">
        <v>193.6754</v>
      </c>
      <c r="D24">
        <v>174.17490000000001</v>
      </c>
      <c r="E24">
        <v>146.64259999999999</v>
      </c>
      <c r="F24">
        <v>194.39840000000001</v>
      </c>
      <c r="G24">
        <v>299.42140000000001</v>
      </c>
      <c r="H24">
        <v>3527.5160000000001</v>
      </c>
      <c r="I24">
        <v>145.89179999999999</v>
      </c>
      <c r="J24">
        <v>101.1974</v>
      </c>
      <c r="K24">
        <v>140.00239999999999</v>
      </c>
      <c r="L24">
        <v>342.59989999999999</v>
      </c>
      <c r="M24">
        <v>754.91499999999996</v>
      </c>
    </row>
    <row r="25" spans="1:13" x14ac:dyDescent="0.25">
      <c r="A25" t="s">
        <v>12</v>
      </c>
      <c r="B25">
        <v>3799.4859999999999</v>
      </c>
      <c r="C25">
        <v>479.50299999999999</v>
      </c>
      <c r="D25">
        <v>2948.0549999999998</v>
      </c>
      <c r="E25">
        <v>331.17630000000003</v>
      </c>
      <c r="F25">
        <v>294.6352</v>
      </c>
      <c r="G25">
        <v>118.76819999999999</v>
      </c>
      <c r="H25">
        <v>268.55349999999999</v>
      </c>
      <c r="I25">
        <v>236.89709999999999</v>
      </c>
      <c r="J25">
        <v>194.2311</v>
      </c>
      <c r="K25">
        <v>355.73970000000003</v>
      </c>
      <c r="L25">
        <v>284.80119999999999</v>
      </c>
      <c r="M25">
        <v>405.7484</v>
      </c>
    </row>
    <row r="28" spans="1:13" x14ac:dyDescent="0.25">
      <c r="B28" s="2">
        <f>B18/B7</f>
        <v>0.42097024534539762</v>
      </c>
      <c r="C28" s="2">
        <f t="shared" ref="C28:M28" si="0">C18/C7</f>
        <v>0.14810560978478185</v>
      </c>
      <c r="D28" s="2">
        <f t="shared" si="0"/>
        <v>0.15170655526992288</v>
      </c>
      <c r="E28" s="2">
        <f t="shared" si="0"/>
        <v>0.10735012168566671</v>
      </c>
      <c r="F28" s="2">
        <f t="shared" si="0"/>
        <v>0.16200112728980742</v>
      </c>
      <c r="G28" s="2">
        <f t="shared" si="0"/>
        <v>0.18072034959941732</v>
      </c>
      <c r="H28" s="2">
        <f t="shared" si="0"/>
        <v>6.1467392537144151E-2</v>
      </c>
      <c r="I28" s="2">
        <f t="shared" si="0"/>
        <v>8.1471765047979067E-2</v>
      </c>
      <c r="J28" s="2">
        <f t="shared" si="0"/>
        <v>0.1528160955895273</v>
      </c>
      <c r="K28" s="2">
        <f t="shared" si="0"/>
        <v>9.7155694471576473E-2</v>
      </c>
      <c r="L28" s="2">
        <f t="shared" si="0"/>
        <v>0.12294616225672425</v>
      </c>
      <c r="M28" s="2">
        <f t="shared" si="0"/>
        <v>7.6414187866927594E-2</v>
      </c>
    </row>
    <row r="29" spans="1:13" x14ac:dyDescent="0.25">
      <c r="B29" s="2">
        <f t="shared" ref="B29:M29" si="1">B19/B8</f>
        <v>0.25021919644053714</v>
      </c>
      <c r="C29" s="2">
        <f t="shared" si="1"/>
        <v>0.16067981790591807</v>
      </c>
      <c r="D29" s="2">
        <f t="shared" si="1"/>
        <v>0.12663417700578991</v>
      </c>
      <c r="E29" s="2">
        <f t="shared" si="1"/>
        <v>2.4298517643086274E-2</v>
      </c>
      <c r="F29" s="2">
        <f t="shared" si="1"/>
        <v>0.12445569188820724</v>
      </c>
      <c r="G29" s="2">
        <f t="shared" si="1"/>
        <v>0.10895461021778953</v>
      </c>
      <c r="H29" s="2">
        <f t="shared" si="1"/>
        <v>0.2413601809954751</v>
      </c>
      <c r="I29" s="2">
        <f t="shared" si="1"/>
        <v>4.5493013054830292E-2</v>
      </c>
      <c r="J29" s="2">
        <f t="shared" si="1"/>
        <v>0.14372505925447102</v>
      </c>
      <c r="K29" s="2">
        <f t="shared" si="1"/>
        <v>0.24783664921465967</v>
      </c>
      <c r="L29" s="2">
        <f t="shared" si="1"/>
        <v>0.15926160660358366</v>
      </c>
      <c r="M29" s="2">
        <f t="shared" si="1"/>
        <v>0.20875474587458745</v>
      </c>
    </row>
    <row r="30" spans="1:13" x14ac:dyDescent="0.25">
      <c r="B30" s="2">
        <f t="shared" ref="B30:M30" si="2">B20/B9</f>
        <v>0.47261900889807862</v>
      </c>
      <c r="C30" s="2">
        <f t="shared" si="2"/>
        <v>0.11656659073652241</v>
      </c>
      <c r="D30" s="2">
        <f t="shared" si="2"/>
        <v>0.19039477529333629</v>
      </c>
      <c r="E30" s="2">
        <f t="shared" si="2"/>
        <v>0.16281873794433727</v>
      </c>
      <c r="F30" s="2">
        <f t="shared" si="2"/>
        <v>9.8383999999999999E-2</v>
      </c>
      <c r="G30" s="2">
        <f t="shared" si="2"/>
        <v>9.979664381942803E-2</v>
      </c>
      <c r="H30" s="2">
        <f t="shared" si="2"/>
        <v>0.46051363938789092</v>
      </c>
      <c r="I30" s="2">
        <f t="shared" si="2"/>
        <v>0.13017481781376516</v>
      </c>
      <c r="J30" s="2">
        <f t="shared" si="2"/>
        <v>8.5509030525030519E-2</v>
      </c>
      <c r="K30" s="2">
        <f t="shared" si="2"/>
        <v>9.6990073993863932E-2</v>
      </c>
      <c r="L30" s="2">
        <f t="shared" si="2"/>
        <v>0.27077145587766804</v>
      </c>
      <c r="M30" s="2">
        <f t="shared" si="2"/>
        <v>0.18879901148422734</v>
      </c>
    </row>
    <row r="31" spans="1:13" x14ac:dyDescent="0.25">
      <c r="B31" s="2">
        <f t="shared" ref="B31:M31" si="3">B21/B10</f>
        <v>0.28842876179598054</v>
      </c>
      <c r="C31" s="2">
        <f t="shared" si="3"/>
        <v>0.18972798565987004</v>
      </c>
      <c r="D31" s="2">
        <f t="shared" si="3"/>
        <v>0.11282552725280745</v>
      </c>
      <c r="E31" s="2">
        <f t="shared" si="3"/>
        <v>0.14943007488362678</v>
      </c>
      <c r="F31" s="2">
        <f t="shared" si="3"/>
        <v>0.16194943337241111</v>
      </c>
      <c r="G31" s="2">
        <f t="shared" si="3"/>
        <v>0.14917499289570901</v>
      </c>
      <c r="H31" s="2">
        <f t="shared" si="3"/>
        <v>0.1925263862844897</v>
      </c>
      <c r="I31" s="2">
        <f t="shared" si="3"/>
        <v>0.23400513460509892</v>
      </c>
      <c r="J31" s="2">
        <f t="shared" si="3"/>
        <v>0.37033008662866379</v>
      </c>
      <c r="K31" s="2">
        <f t="shared" si="3"/>
        <v>0.16313324968632373</v>
      </c>
      <c r="L31" s="2">
        <f t="shared" si="3"/>
        <v>0.10528724923495411</v>
      </c>
      <c r="M31" s="2">
        <f t="shared" si="3"/>
        <v>0.26452069802380673</v>
      </c>
    </row>
    <row r="32" spans="1:13" x14ac:dyDescent="0.25">
      <c r="B32" s="2">
        <f t="shared" ref="B32:M32" si="4">B22/B11</f>
        <v>0.30685774050320669</v>
      </c>
      <c r="C32" s="2">
        <f t="shared" si="4"/>
        <v>9.9271260357610108E-2</v>
      </c>
      <c r="D32" s="2">
        <f t="shared" si="4"/>
        <v>0.16495801724137932</v>
      </c>
      <c r="E32" s="2">
        <f t="shared" si="4"/>
        <v>0.19720898876404497</v>
      </c>
      <c r="F32" s="2">
        <f t="shared" si="4"/>
        <v>0.14068842874543241</v>
      </c>
      <c r="G32" s="2">
        <f t="shared" si="4"/>
        <v>0.66450467046096362</v>
      </c>
      <c r="H32" s="2">
        <f t="shared" si="4"/>
        <v>0.1237164045518476</v>
      </c>
      <c r="I32" s="2">
        <f t="shared" si="4"/>
        <v>0.1602907520476545</v>
      </c>
      <c r="J32" s="2">
        <f t="shared" si="4"/>
        <v>0.12129502727981295</v>
      </c>
      <c r="K32" s="2">
        <f t="shared" si="4"/>
        <v>0.21253637251709542</v>
      </c>
      <c r="L32" s="2">
        <f t="shared" si="4"/>
        <v>0.16373166072701356</v>
      </c>
      <c r="M32" s="2">
        <f t="shared" si="4"/>
        <v>0.31477252289211988</v>
      </c>
    </row>
    <row r="33" spans="2:13" x14ac:dyDescent="0.25">
      <c r="B33" s="2">
        <f t="shared" ref="B33:M33" si="5">B23/B12</f>
        <v>0.33872162448855891</v>
      </c>
      <c r="C33" s="2">
        <f t="shared" si="5"/>
        <v>0.11970873709293089</v>
      </c>
      <c r="D33" s="2">
        <f t="shared" si="5"/>
        <v>5.8511552622438345E-2</v>
      </c>
      <c r="E33" s="2">
        <f t="shared" si="5"/>
        <v>0.16523127645355312</v>
      </c>
      <c r="F33" s="2">
        <f t="shared" si="5"/>
        <v>0.25649901325063434</v>
      </c>
      <c r="G33" s="2">
        <f t="shared" si="5"/>
        <v>0.19994702380952378</v>
      </c>
      <c r="H33" s="2">
        <f t="shared" si="5"/>
        <v>0.2667281320508253</v>
      </c>
      <c r="I33" s="2">
        <f t="shared" si="5"/>
        <v>0.20108598382749326</v>
      </c>
      <c r="J33" s="2">
        <f t="shared" si="5"/>
        <v>0.23177240259740262</v>
      </c>
      <c r="K33" s="2">
        <f t="shared" si="5"/>
        <v>0.18850124777183599</v>
      </c>
      <c r="L33" s="2">
        <f t="shared" si="5"/>
        <v>0.11185436301738039</v>
      </c>
      <c r="M33" s="2">
        <f t="shared" si="5"/>
        <v>0.14086183194549584</v>
      </c>
    </row>
    <row r="34" spans="2:13" x14ac:dyDescent="0.25">
      <c r="B34" s="2">
        <f t="shared" ref="B34:M34" si="6">B24/B13</f>
        <v>0.32267416702726093</v>
      </c>
      <c r="C34" s="2">
        <f t="shared" si="6"/>
        <v>0.17416852517985612</v>
      </c>
      <c r="D34" s="2">
        <f t="shared" si="6"/>
        <v>0.20509261112746541</v>
      </c>
      <c r="E34" s="2">
        <f t="shared" si="6"/>
        <v>0.17845159720109521</v>
      </c>
      <c r="F34" s="2">
        <f t="shared" si="6"/>
        <v>0.14685431539187913</v>
      </c>
      <c r="G34" s="2">
        <f t="shared" si="6"/>
        <v>0.25288969594594596</v>
      </c>
      <c r="H34" s="2">
        <f t="shared" si="6"/>
        <v>0.52815032190447675</v>
      </c>
      <c r="I34" s="2">
        <f t="shared" si="6"/>
        <v>0.10156059867734075</v>
      </c>
      <c r="J34" s="2">
        <f t="shared" si="6"/>
        <v>8.9357527593818986E-2</v>
      </c>
      <c r="K34" s="2">
        <f t="shared" si="6"/>
        <v>5.4709808518952713E-2</v>
      </c>
      <c r="L34" s="2">
        <f t="shared" si="6"/>
        <v>0.21922885938249878</v>
      </c>
      <c r="M34" s="2">
        <f t="shared" si="6"/>
        <v>0.29812024879060123</v>
      </c>
    </row>
    <row r="35" spans="2:13" x14ac:dyDescent="0.25">
      <c r="B35" s="2">
        <f>B25/B14</f>
        <v>0.30668221809669866</v>
      </c>
      <c r="C35" s="2">
        <f t="shared" ref="C35:M35" si="7">C25/C14</f>
        <v>0.19875772020725388</v>
      </c>
      <c r="D35" s="2">
        <f t="shared" si="7"/>
        <v>0.46668592686401772</v>
      </c>
      <c r="E35" s="2">
        <f t="shared" si="7"/>
        <v>0.22625195559350983</v>
      </c>
      <c r="F35" s="2">
        <f t="shared" si="7"/>
        <v>0.13860294013877456</v>
      </c>
      <c r="G35" s="2">
        <f t="shared" si="7"/>
        <v>7.5829656823623304E-2</v>
      </c>
      <c r="H35" s="2">
        <f t="shared" si="7"/>
        <v>0.11147924449979243</v>
      </c>
      <c r="I35" s="2">
        <f t="shared" si="7"/>
        <v>7.9156996073845118E-2</v>
      </c>
      <c r="J35" s="2">
        <f t="shared" si="7"/>
        <v>9.6644408508520963E-2</v>
      </c>
      <c r="K35" s="2">
        <f t="shared" si="7"/>
        <v>0.20126715700141445</v>
      </c>
      <c r="L35" s="2">
        <f t="shared" si="7"/>
        <v>0.10981345671871988</v>
      </c>
      <c r="M35" s="2">
        <f t="shared" si="7"/>
        <v>0.13226253769048976</v>
      </c>
    </row>
  </sheetData>
  <conditionalFormatting sqref="B28:M3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Plate 1 Extracellular raw data</vt:lpstr>
      <vt:lpstr>Plate 2 GND raw data</vt:lpstr>
      <vt:lpstr>Extracellular Analysis</vt:lpstr>
      <vt:lpstr>Plate 3 Intracellular raw data</vt:lpstr>
      <vt:lpstr>JS Analysis v2 read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Shaw</dc:creator>
  <cp:lastModifiedBy>Joseph Shaw [RPG]</cp:lastModifiedBy>
  <cp:lastPrinted>2014-10-14T17:18:29Z</cp:lastPrinted>
  <dcterms:created xsi:type="dcterms:W3CDTF">2014-10-14T13:36:33Z</dcterms:created>
  <dcterms:modified xsi:type="dcterms:W3CDTF">2014-10-15T16:29:25Z</dcterms:modified>
</cp:coreProperties>
</file>